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 defaultThemeVersion="166925"/>
  <mc:AlternateContent xmlns:mc="http://schemas.openxmlformats.org/markup-compatibility/2006">
    <mc:Choice Requires="x15">
      <x15ac:absPath xmlns:x15ac="http://schemas.microsoft.com/office/spreadsheetml/2010/11/ac" url="\\zdvl-nas-stm1v.stmlf.bayern.de\home\ml-vettebar\Dokumente\"/>
    </mc:Choice>
  </mc:AlternateContent>
  <xr:revisionPtr revIDLastSave="0" documentId="8_{42678F8F-CDE3-40D0-8391-21F629710BE9}" xr6:coauthVersionLast="47" xr6:coauthVersionMax="47" xr10:uidLastSave="{00000000-0000-0000-0000-000000000000}"/>
  <bookViews>
    <workbookView xWindow="-28920" yWindow="-120" windowWidth="29040" windowHeight="17640" xr2:uid="{2D24153B-172F-48D9-AC01-F084A31BC6F3}"/>
  </bookViews>
  <sheets>
    <sheet name="Tabelle1" sheetId="1" r:id="rId1"/>
    <sheet name="Tabelle2" sheetId="2" r:id="rId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7" i="1" l="1"/>
  <c r="C16" i="1"/>
  <c r="H14" i="1"/>
  <c r="M9" i="1"/>
  <c r="M10" i="1"/>
  <c r="M11" i="1"/>
  <c r="M12" i="1"/>
  <c r="M13" i="1"/>
  <c r="M8" i="1"/>
  <c r="H47" i="1"/>
  <c r="H25" i="1"/>
  <c r="H36" i="1"/>
  <c r="F58" i="1"/>
  <c r="J8" i="1"/>
  <c r="L13" i="1" s="1"/>
  <c r="J41" i="1"/>
  <c r="L41" i="1" s="1"/>
  <c r="H43" i="1" s="1"/>
  <c r="J30" i="1"/>
  <c r="L30" i="1" s="1"/>
  <c r="H32" i="1" s="1"/>
  <c r="J19" i="1"/>
  <c r="K22" i="1" s="1"/>
  <c r="K9" i="1"/>
  <c r="K8" i="1"/>
  <c r="M14" i="1" l="1"/>
  <c r="H13" i="1" s="1"/>
  <c r="K10" i="1"/>
  <c r="K11" i="1"/>
  <c r="K12" i="1"/>
  <c r="K19" i="1"/>
  <c r="L20" i="1" s="1"/>
  <c r="H21" i="1" s="1"/>
  <c r="K13" i="1"/>
  <c r="L9" i="1" l="1"/>
  <c r="H10" i="1" l="1"/>
  <c r="H51" i="1" s="1"/>
  <c r="B53" i="1" s="1"/>
  <c r="B52" i="1" l="1"/>
  <c r="B51" i="1"/>
</calcChain>
</file>

<file path=xl/sharedStrings.xml><?xml version="1.0" encoding="utf-8"?>
<sst xmlns="http://schemas.openxmlformats.org/spreadsheetml/2006/main" count="57" uniqueCount="40">
  <si>
    <t>Zuchtsauen</t>
  </si>
  <si>
    <t>Komfortstufe</t>
  </si>
  <si>
    <t>Deckstall</t>
  </si>
  <si>
    <t>Wartestall</t>
  </si>
  <si>
    <t>Abferkelstall</t>
  </si>
  <si>
    <t>Premiumstufe</t>
  </si>
  <si>
    <t>500 €/GV Grenze</t>
  </si>
  <si>
    <t>Zwischenergebnis</t>
  </si>
  <si>
    <t>Berechnung der betriebsindividuellen BayProTier-Prämie</t>
  </si>
  <si>
    <t>Theoretisch mögliche jährliche Fördersumme Zuchtsauen</t>
  </si>
  <si>
    <t>pro Zuchtsau</t>
  </si>
  <si>
    <t>Absatzferkel</t>
  </si>
  <si>
    <t>Komfortstufe - Ferkelaufzucht</t>
  </si>
  <si>
    <t>pro Absatzferkel</t>
  </si>
  <si>
    <t>Premiumstufe Ferkelaufzucht</t>
  </si>
  <si>
    <t>Mastschweine</t>
  </si>
  <si>
    <t>je vermarktetem Mastschwein</t>
  </si>
  <si>
    <t>Theoretisch mögliche jährliche Fördersumme Absatzferkel</t>
  </si>
  <si>
    <t>Theoretisch mögliche jährliche Fördersumme Mastschweine</t>
  </si>
  <si>
    <t xml:space="preserve">Mast- und Aufzuchtrinder </t>
  </si>
  <si>
    <t>je GV und Jahr</t>
  </si>
  <si>
    <t>Abprüfung Tierobergrenze</t>
  </si>
  <si>
    <t xml:space="preserve"> Inkl. vorübergehend zu Weidezwecken abgegebener oder aufgenommener Tiere!</t>
  </si>
  <si>
    <t xml:space="preserve">
</t>
  </si>
  <si>
    <t>Hinweis: Die gleichzeitige Beantragung des  Moduls Ferkelaufzucht in der Komfort- und der Premiumstufe ist nicht zulässig.</t>
  </si>
  <si>
    <t>Theoretisch mögliche jährliche Fördersumme für Ihren Betrieb</t>
  </si>
  <si>
    <t>Ausfüllhinweise:</t>
  </si>
  <si>
    <t>Weiße Kästchen sind ausfüllbar. Bei Zuchtsauen und Absatzferkel zusätzlich die jeweiligen Module ankreuzen.</t>
  </si>
  <si>
    <t>Erstellt durch StMELF, Referat G3</t>
  </si>
  <si>
    <t>Geben Sie hier die Zahl an Zuchtsauen in Stück ein             
   (= voraussichtlicher Durchschnittsbestand im Verplfichtungszeitraum 01.07.23-30.06.24):</t>
  </si>
  <si>
    <t>Geben Sie hier die Zahl an voraussichtlich im Verpflichtungszeitraum (01.07.23-30.06.24) vermarkteten oder in die Mast umgestallten Ferkel in Stück ein:</t>
  </si>
  <si>
    <t>Wählen Sie hier das jeweilige Modul!</t>
  </si>
  <si>
    <t>Wählen Sie hier das oder die jeweiligen Module!</t>
  </si>
  <si>
    <t>Geben Sie hier die Zahl an voraussichtlich im Verpflichtungszeitraum (01.07.23-30.06.24) vermarkteten Mastschweinen &gt; 90 kg in Stück ein:</t>
  </si>
  <si>
    <t>Geben Sie hier den voraussichtlichen durchschnittlichen Jahresviehbestand der Rinder zwischen 6-24 Monate im Verpflichtungszeitraum (01.07.23-30.06.24) in GV ein:</t>
  </si>
  <si>
    <t>Beratende Hinweise zur Förderung:</t>
  </si>
  <si>
    <t>Theoretisch mögliche jährliche Fördersumme Mastrinder</t>
  </si>
  <si>
    <t xml:space="preserve">Hinweise: 
- Die gleichzeitige Beantragung des gleichen Moduls in der Komfort- und Premiumstufe ist nicht zulässig.
- Die Förderung ist aus EU-rechtlichen Gründen auf 150 €/Zuchtsau und Jahr beschränkt
</t>
  </si>
  <si>
    <t>Förderung pro ZS:</t>
  </si>
  <si>
    <t>Stand: 16. Mai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</si>
</sst>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€&quot;"/>
  </numFmts>
  <fonts count="1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4"/>
      <color theme="1"/>
      <name val="Calibri"/>
      <family val="2"/>
      <scheme val="minor"/>
    </font>
    <font>
      <sz val="2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u/>
      <sz val="18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u/>
      <sz val="11"/>
      <color theme="0"/>
      <name val="Calibri"/>
      <family val="2"/>
      <scheme val="minor"/>
    </font>
    <font>
      <i/>
      <sz val="11"/>
      <color theme="4"/>
      <name val="Calibri"/>
      <family val="2"/>
      <scheme val="minor"/>
    </font>
    <font>
      <sz val="11"/>
      <color theme="4"/>
      <name val="Calibri"/>
      <family val="2"/>
      <scheme val="minor"/>
    </font>
    <font>
      <u/>
      <sz val="11"/>
      <color theme="4"/>
      <name val="Calibri"/>
      <family val="2"/>
      <scheme val="minor"/>
    </font>
    <font>
      <b/>
      <i/>
      <u/>
      <sz val="11"/>
      <color theme="4"/>
      <name val="Calibri"/>
      <family val="2"/>
      <scheme val="minor"/>
    </font>
    <font>
      <b/>
      <sz val="11"/>
      <color rgb="FFFF0000"/>
      <name val="Calibri"/>
      <family val="2"/>
      <scheme val="minor"/>
    </font>
    <font>
      <i/>
      <sz val="10.5"/>
      <color theme="4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7"/>
        <bgColor indexed="64"/>
      </patternFill>
    </fill>
  </fills>
  <borders count="24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117">
    <xf numFmtId="0" fontId="0" fillId="0" borderId="0" xfId="0"/>
    <xf numFmtId="0" fontId="1" fillId="0" borderId="0" xfId="0" applyFont="1"/>
    <xf numFmtId="0" fontId="0" fillId="2" borderId="0" xfId="0" applyFill="1" applyAlignment="1"/>
    <xf numFmtId="0" fontId="0" fillId="2" borderId="0" xfId="0" applyFill="1"/>
    <xf numFmtId="0" fontId="0" fillId="3" borderId="0" xfId="0" applyFill="1"/>
    <xf numFmtId="0" fontId="4" fillId="3" borderId="0" xfId="0" applyFont="1" applyFill="1" applyAlignment="1">
      <alignment horizontal="center" vertical="center"/>
    </xf>
    <xf numFmtId="0" fontId="0" fillId="3" borderId="10" xfId="0" applyFill="1" applyBorder="1" applyAlignment="1">
      <alignment horizontal="center" vertical="center"/>
    </xf>
    <xf numFmtId="0" fontId="0" fillId="3" borderId="12" xfId="0" applyFill="1" applyBorder="1" applyAlignment="1">
      <alignment horizontal="center" vertical="center"/>
    </xf>
    <xf numFmtId="0" fontId="0" fillId="3" borderId="16" xfId="0" applyFill="1" applyBorder="1" applyAlignment="1">
      <alignment horizontal="center" vertical="center"/>
    </xf>
    <xf numFmtId="0" fontId="5" fillId="3" borderId="0" xfId="0" applyFont="1" applyFill="1" applyAlignment="1"/>
    <xf numFmtId="0" fontId="0" fillId="3" borderId="0" xfId="0" applyFill="1" applyAlignment="1"/>
    <xf numFmtId="164" fontId="0" fillId="3" borderId="10" xfId="0" applyNumberFormat="1" applyFill="1" applyBorder="1" applyAlignment="1">
      <alignment horizontal="right" vertical="center"/>
    </xf>
    <xf numFmtId="164" fontId="0" fillId="3" borderId="12" xfId="0" applyNumberFormat="1" applyFill="1" applyBorder="1" applyAlignment="1">
      <alignment horizontal="right" vertical="center"/>
    </xf>
    <xf numFmtId="164" fontId="0" fillId="3" borderId="13" xfId="0" applyNumberFormat="1" applyFill="1" applyBorder="1" applyAlignment="1">
      <alignment horizontal="left" vertical="center"/>
    </xf>
    <xf numFmtId="164" fontId="0" fillId="3" borderId="14" xfId="0" applyNumberFormat="1" applyFill="1" applyBorder="1" applyAlignment="1">
      <alignment horizontal="left" vertical="center"/>
    </xf>
    <xf numFmtId="164" fontId="0" fillId="3" borderId="16" xfId="0" applyNumberFormat="1" applyFill="1" applyBorder="1" applyAlignment="1">
      <alignment horizontal="right" vertical="center"/>
    </xf>
    <xf numFmtId="164" fontId="0" fillId="3" borderId="17" xfId="0" applyNumberFormat="1" applyFill="1" applyBorder="1" applyAlignment="1">
      <alignment horizontal="left" vertical="center"/>
    </xf>
    <xf numFmtId="0" fontId="6" fillId="0" borderId="0" xfId="0" applyFont="1"/>
    <xf numFmtId="0" fontId="2" fillId="0" borderId="0" xfId="0" applyFont="1"/>
    <xf numFmtId="0" fontId="8" fillId="0" borderId="0" xfId="0" applyFont="1"/>
    <xf numFmtId="0" fontId="1" fillId="3" borderId="0" xfId="0" applyFont="1" applyFill="1"/>
    <xf numFmtId="0" fontId="1" fillId="2" borderId="0" xfId="0" applyFont="1" applyFill="1"/>
    <xf numFmtId="0" fontId="5" fillId="2" borderId="0" xfId="0" applyFont="1" applyFill="1"/>
    <xf numFmtId="0" fontId="0" fillId="3" borderId="0" xfId="0" applyFont="1" applyFill="1"/>
    <xf numFmtId="0" fontId="0" fillId="0" borderId="0" xfId="0" applyAlignment="1">
      <alignment vertical="center"/>
    </xf>
    <xf numFmtId="0" fontId="2" fillId="3" borderId="11" xfId="0" applyFont="1" applyFill="1" applyBorder="1" applyAlignment="1" applyProtection="1">
      <alignment horizontal="center" vertical="center"/>
      <protection locked="0"/>
    </xf>
    <xf numFmtId="0" fontId="2" fillId="3" borderId="9" xfId="0" applyFont="1" applyFill="1" applyBorder="1" applyAlignment="1" applyProtection="1">
      <alignment horizontal="center" vertical="center"/>
      <protection locked="0"/>
    </xf>
    <xf numFmtId="0" fontId="2" fillId="3" borderId="15" xfId="0" applyFont="1" applyFill="1" applyBorder="1" applyAlignment="1" applyProtection="1">
      <alignment horizontal="center" vertical="center"/>
      <protection locked="0"/>
    </xf>
    <xf numFmtId="0" fontId="11" fillId="3" borderId="0" xfId="0" applyFont="1" applyFill="1" applyAlignment="1"/>
    <xf numFmtId="0" fontId="2" fillId="0" borderId="0" xfId="0" applyFont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12" fillId="0" borderId="0" xfId="0" applyFont="1" applyAlignment="1">
      <alignment horizontal="center"/>
    </xf>
    <xf numFmtId="164" fontId="2" fillId="0" borderId="0" xfId="0" applyNumberFormat="1" applyFont="1" applyAlignment="1">
      <alignment horizontal="center" vertical="center"/>
    </xf>
    <xf numFmtId="0" fontId="10" fillId="0" borderId="0" xfId="0" applyFont="1"/>
    <xf numFmtId="164" fontId="2" fillId="0" borderId="0" xfId="0" applyNumberFormat="1" applyFont="1"/>
    <xf numFmtId="0" fontId="2" fillId="0" borderId="0" xfId="0" applyFont="1" applyAlignment="1">
      <alignment horizontal="left" vertical="top" wrapText="1"/>
    </xf>
    <xf numFmtId="0" fontId="13" fillId="0" borderId="0" xfId="0" applyFont="1" applyAlignment="1">
      <alignment wrapText="1"/>
    </xf>
    <xf numFmtId="0" fontId="15" fillId="0" borderId="0" xfId="0" applyFont="1"/>
    <xf numFmtId="0" fontId="14" fillId="0" borderId="6" xfId="0" applyFont="1" applyBorder="1"/>
    <xf numFmtId="0" fontId="14" fillId="0" borderId="7" xfId="0" applyFont="1" applyBorder="1"/>
    <xf numFmtId="0" fontId="14" fillId="0" borderId="8" xfId="0" applyFont="1" applyBorder="1"/>
    <xf numFmtId="0" fontId="0" fillId="3" borderId="1" xfId="0" applyFill="1" applyBorder="1"/>
    <xf numFmtId="0" fontId="0" fillId="3" borderId="2" xfId="0" applyFill="1" applyBorder="1"/>
    <xf numFmtId="0" fontId="0" fillId="3" borderId="3" xfId="0" applyFill="1" applyBorder="1"/>
    <xf numFmtId="0" fontId="11" fillId="0" borderId="0" xfId="0" applyFont="1"/>
    <xf numFmtId="0" fontId="17" fillId="3" borderId="0" xfId="0" applyFont="1" applyFill="1"/>
    <xf numFmtId="164" fontId="18" fillId="3" borderId="0" xfId="0" applyNumberFormat="1" applyFont="1" applyFill="1" applyAlignment="1">
      <alignment horizontal="center" vertical="center"/>
    </xf>
    <xf numFmtId="0" fontId="7" fillId="3" borderId="0" xfId="0" applyFont="1" applyFill="1" applyAlignment="1">
      <alignment horizontal="center" vertical="center" wrapText="1"/>
    </xf>
    <xf numFmtId="0" fontId="0" fillId="0" borderId="0" xfId="0" applyAlignment="1">
      <alignment wrapText="1"/>
    </xf>
    <xf numFmtId="0" fontId="9" fillId="3" borderId="1" xfId="0" applyFont="1" applyFill="1" applyBorder="1" applyAlignment="1">
      <alignment horizontal="left" vertical="top" wrapText="1"/>
    </xf>
    <xf numFmtId="0" fontId="9" fillId="0" borderId="2" xfId="0" applyFont="1" applyBorder="1" applyAlignment="1">
      <alignment horizontal="left" vertical="top" wrapText="1"/>
    </xf>
    <xf numFmtId="0" fontId="9" fillId="0" borderId="3" xfId="0" applyFont="1" applyBorder="1" applyAlignment="1">
      <alignment horizontal="left" vertical="top" wrapText="1"/>
    </xf>
    <xf numFmtId="0" fontId="9" fillId="0" borderId="6" xfId="0" applyFont="1" applyBorder="1" applyAlignment="1">
      <alignment horizontal="left" vertical="top" wrapText="1"/>
    </xf>
    <xf numFmtId="0" fontId="9" fillId="0" borderId="7" xfId="0" applyFont="1" applyBorder="1" applyAlignment="1">
      <alignment horizontal="left" vertical="top" wrapText="1"/>
    </xf>
    <xf numFmtId="0" fontId="9" fillId="0" borderId="8" xfId="0" applyFont="1" applyBorder="1" applyAlignment="1">
      <alignment horizontal="left" vertical="top" wrapText="1"/>
    </xf>
    <xf numFmtId="0" fontId="9" fillId="3" borderId="1" xfId="0" applyFont="1" applyFill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9" fillId="0" borderId="6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center" vertical="center" wrapText="1"/>
    </xf>
    <xf numFmtId="0" fontId="9" fillId="0" borderId="8" xfId="0" applyFont="1" applyBorder="1" applyAlignment="1">
      <alignment horizontal="center" vertical="center" wrapText="1"/>
    </xf>
    <xf numFmtId="0" fontId="5" fillId="2" borderId="0" xfId="0" applyFont="1" applyFill="1" applyAlignment="1"/>
    <xf numFmtId="0" fontId="11" fillId="3" borderId="0" xfId="0" applyFont="1" applyFill="1" applyBorder="1" applyAlignment="1">
      <alignment horizontal="center" vertical="center" wrapText="1"/>
    </xf>
    <xf numFmtId="0" fontId="11" fillId="0" borderId="0" xfId="0" applyFont="1" applyBorder="1" applyAlignment="1">
      <alignment horizontal="center" vertical="center"/>
    </xf>
    <xf numFmtId="164" fontId="3" fillId="3" borderId="1" xfId="0" applyNumberFormat="1" applyFont="1" applyFill="1" applyBorder="1" applyAlignment="1">
      <alignment horizontal="right" vertical="center" wrapText="1"/>
    </xf>
    <xf numFmtId="164" fontId="0" fillId="0" borderId="4" xfId="0" applyNumberFormat="1" applyBorder="1" applyAlignment="1">
      <alignment horizontal="right" vertical="center" wrapText="1"/>
    </xf>
    <xf numFmtId="164" fontId="0" fillId="0" borderId="6" xfId="0" applyNumberFormat="1" applyBorder="1" applyAlignment="1">
      <alignment horizontal="right" vertical="center" wrapText="1"/>
    </xf>
    <xf numFmtId="0" fontId="3" fillId="3" borderId="2" xfId="0" applyFont="1" applyFill="1" applyBorder="1" applyAlignment="1">
      <alignment vertical="center" wrapText="1"/>
    </xf>
    <xf numFmtId="0" fontId="0" fillId="3" borderId="2" xfId="0" applyFill="1" applyBorder="1" applyAlignment="1">
      <alignment vertical="center" wrapText="1"/>
    </xf>
    <xf numFmtId="0" fontId="0" fillId="3" borderId="3" xfId="0" applyFill="1" applyBorder="1" applyAlignment="1">
      <alignment vertical="center" wrapText="1"/>
    </xf>
    <xf numFmtId="0" fontId="0" fillId="3" borderId="0" xfId="0" applyFill="1" applyAlignment="1">
      <alignment vertical="center" wrapText="1"/>
    </xf>
    <xf numFmtId="0" fontId="0" fillId="3" borderId="5" xfId="0" applyFill="1" applyBorder="1" applyAlignment="1">
      <alignment vertical="center" wrapText="1"/>
    </xf>
    <xf numFmtId="0" fontId="0" fillId="3" borderId="7" xfId="0" applyFill="1" applyBorder="1" applyAlignment="1">
      <alignment vertical="center" wrapText="1"/>
    </xf>
    <xf numFmtId="0" fontId="0" fillId="3" borderId="8" xfId="0" applyFill="1" applyBorder="1" applyAlignment="1">
      <alignment vertical="center" wrapText="1"/>
    </xf>
    <xf numFmtId="0" fontId="4" fillId="0" borderId="0" xfId="0" applyFont="1" applyAlignment="1" applyProtection="1">
      <alignment horizontal="center" vertical="center"/>
      <protection locked="0"/>
    </xf>
    <xf numFmtId="0" fontId="0" fillId="0" borderId="0" xfId="0" applyAlignment="1" applyProtection="1">
      <alignment horizontal="center" vertical="center"/>
      <protection locked="0"/>
    </xf>
    <xf numFmtId="0" fontId="0" fillId="3" borderId="2" xfId="0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164" fontId="0" fillId="3" borderId="2" xfId="0" applyNumberFormat="1" applyFill="1" applyBorder="1" applyAlignment="1">
      <alignment horizontal="right" vertical="center"/>
    </xf>
    <xf numFmtId="0" fontId="0" fillId="0" borderId="0" xfId="0" applyAlignment="1">
      <alignment horizontal="right" vertical="center"/>
    </xf>
    <xf numFmtId="0" fontId="0" fillId="0" borderId="7" xfId="0" applyBorder="1" applyAlignment="1">
      <alignment horizontal="right" vertical="center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164" fontId="4" fillId="4" borderId="22" xfId="0" applyNumberFormat="1" applyFont="1" applyFill="1" applyBorder="1" applyAlignment="1">
      <alignment horizontal="center" vertical="center"/>
    </xf>
    <xf numFmtId="0" fontId="4" fillId="4" borderId="22" xfId="0" applyFont="1" applyFill="1" applyBorder="1" applyAlignment="1">
      <alignment horizontal="center" vertical="center"/>
    </xf>
    <xf numFmtId="0" fontId="4" fillId="4" borderId="23" xfId="0" applyFont="1" applyFill="1" applyBorder="1" applyAlignment="1">
      <alignment horizontal="center" vertical="center"/>
    </xf>
    <xf numFmtId="0" fontId="1" fillId="3" borderId="0" xfId="0" applyFont="1" applyFill="1" applyAlignment="1">
      <alignment horizontal="center" vertical="center" wrapText="1"/>
    </xf>
    <xf numFmtId="164" fontId="4" fillId="3" borderId="0" xfId="0" applyNumberFormat="1" applyFont="1" applyFill="1" applyAlignment="1">
      <alignment horizontal="center" vertical="center"/>
    </xf>
    <xf numFmtId="0" fontId="0" fillId="3" borderId="1" xfId="0" applyFill="1" applyBorder="1" applyAlignment="1">
      <alignment horizontal="center" vertical="center" textRotation="90"/>
    </xf>
    <xf numFmtId="0" fontId="0" fillId="3" borderId="4" xfId="0" applyFill="1" applyBorder="1" applyAlignment="1">
      <alignment horizontal="center" vertical="center" textRotation="90"/>
    </xf>
    <xf numFmtId="0" fontId="0" fillId="3" borderId="6" xfId="0" applyFill="1" applyBorder="1" applyAlignment="1">
      <alignment horizontal="center" vertical="center" textRotation="90"/>
    </xf>
    <xf numFmtId="164" fontId="0" fillId="3" borderId="3" xfId="0" applyNumberFormat="1" applyFill="1" applyBorder="1" applyAlignment="1">
      <alignment horizontal="left" vertical="center" wrapText="1"/>
    </xf>
    <xf numFmtId="0" fontId="0" fillId="0" borderId="5" xfId="0" applyBorder="1" applyAlignment="1">
      <alignment horizontal="left" vertical="center" wrapText="1"/>
    </xf>
    <xf numFmtId="0" fontId="0" fillId="0" borderId="8" xfId="0" applyBorder="1" applyAlignment="1">
      <alignment horizontal="left" vertical="center" wrapText="1"/>
    </xf>
    <xf numFmtId="0" fontId="2" fillId="3" borderId="19" xfId="0" applyFont="1" applyFill="1" applyBorder="1" applyAlignment="1" applyProtection="1">
      <alignment horizontal="center" vertical="center"/>
      <protection locked="0"/>
    </xf>
    <xf numFmtId="0" fontId="0" fillId="0" borderId="20" xfId="0" applyBorder="1" applyAlignment="1" applyProtection="1">
      <alignment horizontal="center" vertical="center"/>
      <protection locked="0"/>
    </xf>
    <xf numFmtId="0" fontId="0" fillId="0" borderId="18" xfId="0" applyBorder="1" applyAlignment="1" applyProtection="1">
      <alignment horizontal="center" vertical="center"/>
      <protection locked="0"/>
    </xf>
    <xf numFmtId="0" fontId="16" fillId="3" borderId="4" xfId="0" applyFont="1" applyFill="1" applyBorder="1" applyAlignment="1">
      <alignment vertical="top"/>
    </xf>
    <xf numFmtId="0" fontId="16" fillId="3" borderId="0" xfId="0" applyFont="1" applyFill="1" applyBorder="1" applyAlignment="1">
      <alignment vertical="top"/>
    </xf>
    <xf numFmtId="0" fontId="16" fillId="3" borderId="5" xfId="0" applyFont="1" applyFill="1" applyBorder="1" applyAlignment="1">
      <alignment vertical="top"/>
    </xf>
    <xf numFmtId="0" fontId="14" fillId="3" borderId="4" xfId="0" applyFont="1" applyFill="1" applyBorder="1" applyAlignment="1">
      <alignment horizontal="left" vertical="center" wrapText="1"/>
    </xf>
    <xf numFmtId="0" fontId="14" fillId="3" borderId="0" xfId="0" applyFont="1" applyFill="1" applyBorder="1" applyAlignment="1">
      <alignment horizontal="left" vertical="center" wrapText="1"/>
    </xf>
    <xf numFmtId="0" fontId="14" fillId="3" borderId="5" xfId="0" applyFont="1" applyFill="1" applyBorder="1" applyAlignment="1">
      <alignment horizontal="left" vertical="center" wrapText="1"/>
    </xf>
    <xf numFmtId="0" fontId="0" fillId="3" borderId="0" xfId="0" applyFill="1" applyAlignment="1">
      <alignment horizontal="left" vertical="center" wrapText="1"/>
    </xf>
    <xf numFmtId="0" fontId="0" fillId="3" borderId="5" xfId="0" applyFill="1" applyBorder="1" applyAlignment="1">
      <alignment horizontal="left" vertical="center" wrapText="1"/>
    </xf>
    <xf numFmtId="0" fontId="11" fillId="3" borderId="5" xfId="0" applyFont="1" applyFill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11" fillId="0" borderId="5" xfId="0" applyFont="1" applyBorder="1" applyAlignment="1">
      <alignment horizontal="center" vertical="center"/>
    </xf>
    <xf numFmtId="0" fontId="13" fillId="3" borderId="4" xfId="0" applyFont="1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0" fontId="13" fillId="3" borderId="0" xfId="0" applyFont="1" applyFill="1" applyAlignment="1">
      <alignment horizontal="center" vertical="center" wrapText="1"/>
    </xf>
    <xf numFmtId="0" fontId="13" fillId="0" borderId="0" xfId="0" applyFont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164" fontId="4" fillId="3" borderId="4" xfId="0" applyNumberFormat="1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</cellXfs>
  <cellStyles count="1">
    <cellStyle name="Standard" xfId="0" builtinId="0"/>
  </cellStyles>
  <dxfs count="0"/>
  <tableStyles count="0" defaultTableStyle="TableStyleMedium2" defaultPivotStyle="PivotStyleLight16"/>
  <colors>
    <mruColors>
      <color rgb="FFFF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ctrlProps/ctrlProp1.xml><?xml version="1.0" encoding="utf-8"?>
<formControlPr xmlns="http://schemas.microsoft.com/office/spreadsheetml/2009/9/main" objectType="CheckBox" fmlaLink="Tabelle1!$D$8" lockText="1" noThreeD="1"/>
</file>

<file path=xl/ctrlProps/ctrlProp2.xml><?xml version="1.0" encoding="utf-8"?>
<formControlPr xmlns="http://schemas.microsoft.com/office/spreadsheetml/2009/9/main" objectType="CheckBox" fmlaLink="Tabelle1!$D$9" lockText="1" noThreeD="1"/>
</file>

<file path=xl/ctrlProps/ctrlProp3.xml><?xml version="1.0" encoding="utf-8"?>
<formControlPr xmlns="http://schemas.microsoft.com/office/spreadsheetml/2009/9/main" objectType="CheckBox" fmlaLink="Tabelle1!$D$10" lockText="1" noThreeD="1"/>
</file>

<file path=xl/ctrlProps/ctrlProp4.xml><?xml version="1.0" encoding="utf-8"?>
<formControlPr xmlns="http://schemas.microsoft.com/office/spreadsheetml/2009/9/main" objectType="CheckBox" fmlaLink="Tabelle1!$D$11" lockText="1" noThreeD="1"/>
</file>

<file path=xl/ctrlProps/ctrlProp5.xml><?xml version="1.0" encoding="utf-8"?>
<formControlPr xmlns="http://schemas.microsoft.com/office/spreadsheetml/2009/9/main" objectType="CheckBox" fmlaLink="Tabelle1!$D$12" lockText="1" noThreeD="1"/>
</file>

<file path=xl/ctrlProps/ctrlProp6.xml><?xml version="1.0" encoding="utf-8"?>
<formControlPr xmlns="http://schemas.microsoft.com/office/spreadsheetml/2009/9/main" objectType="CheckBox" fmlaLink="Tabelle1!$D$13" lockText="1" noThreeD="1"/>
</file>

<file path=xl/ctrlProps/ctrlProp7.xml><?xml version="1.0" encoding="utf-8"?>
<formControlPr xmlns="http://schemas.microsoft.com/office/spreadsheetml/2009/9/main" objectType="CheckBox" fmlaLink="$D$19" lockText="1" noThreeD="1"/>
</file>

<file path=xl/ctrlProps/ctrlProp8.xml><?xml version="1.0" encoding="utf-8"?>
<formControlPr xmlns="http://schemas.microsoft.com/office/spreadsheetml/2009/9/main" objectType="CheckBox" fmlaLink="$D$22" lockText="1" noThreeD="1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5" Type="http://schemas.microsoft.com/office/2007/relationships/hdphoto" Target="../media/hdphoto1.wdp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209550</xdr:colOff>
          <xdr:row>7</xdr:row>
          <xdr:rowOff>19050</xdr:rowOff>
        </xdr:from>
        <xdr:to>
          <xdr:col>3</xdr:col>
          <xdr:colOff>676275</xdr:colOff>
          <xdr:row>7</xdr:row>
          <xdr:rowOff>295275</xdr:rowOff>
        </xdr:to>
        <xdr:sp macro="" textlink="">
          <xdr:nvSpPr>
            <xdr:cNvPr id="1026" name="Check Box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219075</xdr:colOff>
          <xdr:row>8</xdr:row>
          <xdr:rowOff>9525</xdr:rowOff>
        </xdr:from>
        <xdr:to>
          <xdr:col>3</xdr:col>
          <xdr:colOff>466725</xdr:colOff>
          <xdr:row>8</xdr:row>
          <xdr:rowOff>304800</xdr:rowOff>
        </xdr:to>
        <xdr:sp macro="" textlink="">
          <xdr:nvSpPr>
            <xdr:cNvPr id="1027" name="Check Box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219075</xdr:colOff>
          <xdr:row>9</xdr:row>
          <xdr:rowOff>57150</xdr:rowOff>
        </xdr:from>
        <xdr:to>
          <xdr:col>3</xdr:col>
          <xdr:colOff>428625</xdr:colOff>
          <xdr:row>9</xdr:row>
          <xdr:rowOff>238125</xdr:rowOff>
        </xdr:to>
        <xdr:sp macro="" textlink="">
          <xdr:nvSpPr>
            <xdr:cNvPr id="1028" name="Check Box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219075</xdr:colOff>
          <xdr:row>10</xdr:row>
          <xdr:rowOff>47625</xdr:rowOff>
        </xdr:from>
        <xdr:to>
          <xdr:col>3</xdr:col>
          <xdr:colOff>428625</xdr:colOff>
          <xdr:row>10</xdr:row>
          <xdr:rowOff>304800</xdr:rowOff>
        </xdr:to>
        <xdr:sp macro="" textlink="">
          <xdr:nvSpPr>
            <xdr:cNvPr id="1029" name="Check Box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0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219075</xdr:colOff>
          <xdr:row>11</xdr:row>
          <xdr:rowOff>0</xdr:rowOff>
        </xdr:from>
        <xdr:to>
          <xdr:col>3</xdr:col>
          <xdr:colOff>409575</xdr:colOff>
          <xdr:row>12</xdr:row>
          <xdr:rowOff>9525</xdr:rowOff>
        </xdr:to>
        <xdr:sp macro="" textlink="">
          <xdr:nvSpPr>
            <xdr:cNvPr id="1030" name="Check Box 6" hidden="1">
              <a:extLst>
                <a:ext uri="{63B3BB69-23CF-44E3-9099-C40C66FF867C}">
                  <a14:compatExt spid="_x0000_s1030"/>
                </a:ext>
                <a:ext uri="{FF2B5EF4-FFF2-40B4-BE49-F238E27FC236}">
                  <a16:creationId xmlns:a16="http://schemas.microsoft.com/office/drawing/2014/main" id="{00000000-0008-0000-0000-00000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219075</xdr:colOff>
          <xdr:row>12</xdr:row>
          <xdr:rowOff>19050</xdr:rowOff>
        </xdr:from>
        <xdr:to>
          <xdr:col>3</xdr:col>
          <xdr:colOff>600075</xdr:colOff>
          <xdr:row>12</xdr:row>
          <xdr:rowOff>295275</xdr:rowOff>
        </xdr:to>
        <xdr:sp macro="" textlink="">
          <xdr:nvSpPr>
            <xdr:cNvPr id="1032" name="Check Box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18</xdr:row>
          <xdr:rowOff>295275</xdr:rowOff>
        </xdr:from>
        <xdr:to>
          <xdr:col>3</xdr:col>
          <xdr:colOff>542925</xdr:colOff>
          <xdr:row>19</xdr:row>
          <xdr:rowOff>247650</xdr:rowOff>
        </xdr:to>
        <xdr:sp macro="" textlink="">
          <xdr:nvSpPr>
            <xdr:cNvPr id="1033" name="Check Box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00000000-0008-0000-00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66675</xdr:rowOff>
        </xdr:from>
        <xdr:to>
          <xdr:col>3</xdr:col>
          <xdr:colOff>552450</xdr:colOff>
          <xdr:row>23</xdr:row>
          <xdr:rowOff>9525</xdr:rowOff>
        </xdr:to>
        <xdr:sp macro="" textlink="">
          <xdr:nvSpPr>
            <xdr:cNvPr id="1036" name="Check Box 12" hidden="1">
              <a:extLst>
                <a:ext uri="{63B3BB69-23CF-44E3-9099-C40C66FF867C}">
                  <a14:compatExt spid="_x0000_s1036"/>
                </a:ext>
                <a:ext uri="{FF2B5EF4-FFF2-40B4-BE49-F238E27FC236}">
                  <a16:creationId xmlns:a16="http://schemas.microsoft.com/office/drawing/2014/main" id="{00000000-0008-0000-0000-00000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268941</xdr:colOff>
      <xdr:row>18</xdr:row>
      <xdr:rowOff>178093</xdr:rowOff>
    </xdr:from>
    <xdr:to>
      <xdr:col>0</xdr:col>
      <xdr:colOff>2919692</xdr:colOff>
      <xdr:row>24</xdr:row>
      <xdr:rowOff>61632</xdr:rowOff>
    </xdr:to>
    <xdr:pic>
      <xdr:nvPicPr>
        <xdr:cNvPr id="9" name="Grafik 8" descr="Bayerisches Staatsministerium für Ernährung, Landwirtschaft und Forsten |  Freistaat handelt: Mehr Tierwohl in den bayerischen Ställen –  Agrarministerin Michaela Kaniber stellt Eckpunkte des Bayerischen Programms  Tierwohl (BayProTier) vor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41" y="4593211"/>
          <a:ext cx="2650751" cy="1766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302561</xdr:colOff>
      <xdr:row>28</xdr:row>
      <xdr:rowOff>212913</xdr:rowOff>
    </xdr:from>
    <xdr:to>
      <xdr:col>0</xdr:col>
      <xdr:colOff>2700618</xdr:colOff>
      <xdr:row>36</xdr:row>
      <xdr:rowOff>23873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7387"/>
        <a:stretch/>
      </xdr:blipFill>
      <xdr:spPr>
        <a:xfrm>
          <a:off x="302561" y="7519148"/>
          <a:ext cx="2398057" cy="2321078"/>
        </a:xfrm>
        <a:prstGeom prst="rect">
          <a:avLst/>
        </a:prstGeom>
      </xdr:spPr>
    </xdr:pic>
    <xdr:clientData/>
  </xdr:twoCellAnchor>
  <xdr:twoCellAnchor editAs="oneCell">
    <xdr:from>
      <xdr:col>0</xdr:col>
      <xdr:colOff>246531</xdr:colOff>
      <xdr:row>40</xdr:row>
      <xdr:rowOff>190499</xdr:rowOff>
    </xdr:from>
    <xdr:to>
      <xdr:col>0</xdr:col>
      <xdr:colOff>2883648</xdr:colOff>
      <xdr:row>46</xdr:row>
      <xdr:rowOff>285747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531" y="10936940"/>
          <a:ext cx="2637117" cy="197783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7</xdr:row>
      <xdr:rowOff>224880</xdr:rowOff>
    </xdr:from>
    <xdr:to>
      <xdr:col>0</xdr:col>
      <xdr:colOff>3242642</xdr:colOff>
      <xdr:row>12</xdr:row>
      <xdr:rowOff>301625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2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4" y="2066380"/>
          <a:ext cx="3195018" cy="16642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5.xml"/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5" Type="http://schemas.openxmlformats.org/officeDocument/2006/relationships/ctrlProp" Target="../ctrlProps/ctrlProp2.xml"/><Relationship Id="rId10" Type="http://schemas.openxmlformats.org/officeDocument/2006/relationships/ctrlProp" Target="../ctrlProps/ctrlProp7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E46060-B8BC-4E56-82C7-D8BDDD1B12C0}">
  <dimension ref="A1:O58"/>
  <sheetViews>
    <sheetView showGridLines="0" tabSelected="1" zoomScale="120" zoomScaleNormal="120" workbookViewId="0">
      <selection activeCell="B10" sqref="B10:B12"/>
    </sheetView>
  </sheetViews>
  <sheetFormatPr baseColWidth="10" defaultRowHeight="15" x14ac:dyDescent="0.25"/>
  <cols>
    <col min="1" max="2" width="51" customWidth="1"/>
    <col min="3" max="3" width="14.5703125" customWidth="1"/>
    <col min="4" max="4" width="10" customWidth="1"/>
    <col min="5" max="5" width="22.5703125" customWidth="1"/>
    <col min="6" max="6" width="13.28515625" customWidth="1"/>
    <col min="7" max="7" width="13.7109375" customWidth="1"/>
    <col min="8" max="8" width="42.7109375" customWidth="1"/>
    <col min="9" max="9" width="4" customWidth="1"/>
    <col min="10" max="10" width="25.140625" customWidth="1"/>
    <col min="12" max="12" width="21.7109375" customWidth="1"/>
  </cols>
  <sheetData>
    <row r="1" spans="1:15" ht="23.25" x14ac:dyDescent="0.35">
      <c r="A1" s="17" t="s">
        <v>8</v>
      </c>
      <c r="C1" s="1"/>
      <c r="D1" s="1"/>
      <c r="H1" t="s">
        <v>28</v>
      </c>
      <c r="I1" s="19"/>
      <c r="J1" s="19"/>
      <c r="K1" s="19"/>
      <c r="L1" s="19"/>
      <c r="M1" s="19"/>
      <c r="N1" s="19"/>
      <c r="O1" s="19"/>
    </row>
    <row r="2" spans="1:15" ht="23.25" x14ac:dyDescent="0.35">
      <c r="A2" s="17"/>
      <c r="C2" s="1"/>
      <c r="D2" s="1"/>
      <c r="H2" s="24" t="s">
        <v>39</v>
      </c>
      <c r="I2" s="19"/>
      <c r="J2" s="18"/>
      <c r="K2" s="18"/>
      <c r="L2" s="18"/>
      <c r="M2" s="18"/>
      <c r="N2" s="19"/>
      <c r="O2" s="19"/>
    </row>
    <row r="3" spans="1:15" ht="18.75" x14ac:dyDescent="0.3">
      <c r="A3" s="22" t="s">
        <v>26</v>
      </c>
      <c r="B3" s="3"/>
      <c r="C3" s="21"/>
      <c r="D3" s="21"/>
      <c r="E3" s="3"/>
      <c r="F3" s="3"/>
      <c r="G3" s="3"/>
      <c r="H3" s="3"/>
      <c r="I3" s="44"/>
      <c r="J3" s="44"/>
      <c r="K3" s="44"/>
      <c r="L3" s="44"/>
      <c r="M3" s="18"/>
      <c r="N3" s="19"/>
      <c r="O3" s="19"/>
    </row>
    <row r="4" spans="1:15" x14ac:dyDescent="0.25">
      <c r="A4" s="23" t="s">
        <v>27</v>
      </c>
      <c r="B4" s="4"/>
      <c r="C4" s="20"/>
      <c r="D4" s="20"/>
      <c r="E4" s="4"/>
      <c r="F4" s="4"/>
      <c r="G4" s="4"/>
      <c r="H4" s="4"/>
      <c r="I4" s="18"/>
      <c r="J4" s="18"/>
      <c r="K4" s="18"/>
      <c r="L4" s="18"/>
      <c r="M4" s="18"/>
      <c r="N4" s="19"/>
      <c r="O4" s="19"/>
    </row>
    <row r="5" spans="1:15" x14ac:dyDescent="0.25">
      <c r="A5" s="23"/>
      <c r="B5" s="4"/>
      <c r="C5" s="20"/>
      <c r="D5" s="20"/>
      <c r="E5" s="4"/>
      <c r="F5" s="4"/>
      <c r="G5" s="4"/>
      <c r="H5" s="4"/>
      <c r="I5" s="18"/>
      <c r="J5" s="18"/>
      <c r="K5" s="18"/>
      <c r="L5" s="18"/>
      <c r="M5" s="18"/>
      <c r="N5" s="19"/>
      <c r="O5" s="19"/>
    </row>
    <row r="6" spans="1:15" ht="24.95" customHeight="1" x14ac:dyDescent="0.3">
      <c r="A6" s="61" t="s">
        <v>0</v>
      </c>
      <c r="B6" s="61"/>
      <c r="C6" s="61"/>
      <c r="D6" s="2"/>
      <c r="E6" s="3"/>
      <c r="F6" s="3"/>
      <c r="G6" s="3"/>
      <c r="H6" s="3"/>
      <c r="I6" s="18"/>
      <c r="J6" s="18"/>
      <c r="K6" s="18"/>
      <c r="L6" s="18"/>
      <c r="M6" s="18"/>
      <c r="N6" s="19"/>
      <c r="O6" s="19"/>
    </row>
    <row r="7" spans="1:15" ht="24.95" customHeight="1" thickBot="1" x14ac:dyDescent="0.35">
      <c r="A7" s="9"/>
      <c r="B7" s="9"/>
      <c r="C7" s="9"/>
      <c r="D7" s="28" t="s">
        <v>32</v>
      </c>
      <c r="E7" s="4"/>
      <c r="F7" s="4"/>
      <c r="G7" s="4"/>
      <c r="H7" s="4"/>
      <c r="I7" s="18"/>
      <c r="J7" s="18" t="s">
        <v>21</v>
      </c>
      <c r="K7" s="18"/>
      <c r="L7" s="18"/>
      <c r="M7" s="18" t="s">
        <v>38</v>
      </c>
      <c r="N7" s="19"/>
      <c r="O7" s="19"/>
    </row>
    <row r="8" spans="1:15" ht="24.95" customHeight="1" x14ac:dyDescent="0.25">
      <c r="A8" s="4"/>
      <c r="B8" s="106" t="s">
        <v>29</v>
      </c>
      <c r="C8" s="89" t="s">
        <v>1</v>
      </c>
      <c r="D8" s="25" t="b">
        <v>0</v>
      </c>
      <c r="E8" s="7" t="s">
        <v>2</v>
      </c>
      <c r="F8" s="12">
        <v>50</v>
      </c>
      <c r="G8" s="13" t="s">
        <v>10</v>
      </c>
      <c r="H8" s="87" t="s">
        <v>9</v>
      </c>
      <c r="I8" s="18"/>
      <c r="J8" s="29">
        <f>IF(B10&lt;=560,B10,560)</f>
        <v>0</v>
      </c>
      <c r="K8" s="29">
        <f t="shared" ref="K8:K13" si="0">IF(D8=TRUE,$J$8*F8,0)</f>
        <v>0</v>
      </c>
      <c r="L8" s="30" t="s">
        <v>7</v>
      </c>
      <c r="M8" s="18">
        <f>IF(D8=TRUE, F8, 0)</f>
        <v>0</v>
      </c>
      <c r="N8" s="19"/>
      <c r="O8" s="19"/>
    </row>
    <row r="9" spans="1:15" ht="24.95" customHeight="1" x14ac:dyDescent="0.25">
      <c r="A9" s="4"/>
      <c r="B9" s="107"/>
      <c r="C9" s="90"/>
      <c r="D9" s="26" t="b">
        <v>0</v>
      </c>
      <c r="E9" s="6" t="s">
        <v>3</v>
      </c>
      <c r="F9" s="11">
        <v>15</v>
      </c>
      <c r="G9" s="14" t="s">
        <v>10</v>
      </c>
      <c r="H9" s="87"/>
      <c r="I9" s="18"/>
      <c r="J9" s="18"/>
      <c r="K9" s="29">
        <f t="shared" si="0"/>
        <v>0</v>
      </c>
      <c r="L9" s="29">
        <f>SUM(K8:K13)</f>
        <v>0</v>
      </c>
      <c r="M9" s="18">
        <f t="shared" ref="M9:M13" si="1">IF(D9=TRUE, F9, 0)</f>
        <v>0</v>
      </c>
      <c r="N9" s="19"/>
      <c r="O9" s="19"/>
    </row>
    <row r="10" spans="1:15" ht="24.95" customHeight="1" thickBot="1" x14ac:dyDescent="0.3">
      <c r="A10" s="4"/>
      <c r="B10" s="74"/>
      <c r="C10" s="91"/>
      <c r="D10" s="27" t="b">
        <v>0</v>
      </c>
      <c r="E10" s="8" t="s">
        <v>4</v>
      </c>
      <c r="F10" s="15">
        <v>60</v>
      </c>
      <c r="G10" s="16" t="s">
        <v>10</v>
      </c>
      <c r="H10" s="115">
        <f>IF(L9&gt;L13,L13,L9)</f>
        <v>0</v>
      </c>
      <c r="I10" s="18"/>
      <c r="J10" s="18"/>
      <c r="K10" s="29">
        <f t="shared" si="0"/>
        <v>0</v>
      </c>
      <c r="L10" s="18"/>
      <c r="M10" s="18">
        <f t="shared" si="1"/>
        <v>0</v>
      </c>
      <c r="N10" s="19"/>
      <c r="O10" s="19"/>
    </row>
    <row r="11" spans="1:15" ht="24.95" customHeight="1" x14ac:dyDescent="0.25">
      <c r="A11" s="4"/>
      <c r="B11" s="75"/>
      <c r="C11" s="89" t="s">
        <v>5</v>
      </c>
      <c r="D11" s="25" t="b">
        <v>0</v>
      </c>
      <c r="E11" s="7" t="s">
        <v>2</v>
      </c>
      <c r="F11" s="12">
        <v>90</v>
      </c>
      <c r="G11" s="13" t="s">
        <v>10</v>
      </c>
      <c r="H11" s="116"/>
      <c r="I11" s="18"/>
      <c r="J11" s="18"/>
      <c r="K11" s="29">
        <f>IF(D11=TRUE,$J$8*F11,0)</f>
        <v>0</v>
      </c>
      <c r="L11" s="18"/>
      <c r="M11" s="18">
        <f t="shared" si="1"/>
        <v>0</v>
      </c>
      <c r="N11" s="19"/>
      <c r="O11" s="19"/>
    </row>
    <row r="12" spans="1:15" ht="24.95" customHeight="1" x14ac:dyDescent="0.25">
      <c r="A12" s="4"/>
      <c r="B12" s="75"/>
      <c r="C12" s="90"/>
      <c r="D12" s="26" t="b">
        <v>0</v>
      </c>
      <c r="E12" s="6" t="s">
        <v>3</v>
      </c>
      <c r="F12" s="11">
        <v>30</v>
      </c>
      <c r="G12" s="14" t="s">
        <v>10</v>
      </c>
      <c r="H12" s="116"/>
      <c r="I12" s="18"/>
      <c r="J12" s="18"/>
      <c r="K12" s="29">
        <f t="shared" si="0"/>
        <v>0</v>
      </c>
      <c r="L12" s="31" t="s">
        <v>6</v>
      </c>
      <c r="M12" s="18">
        <f t="shared" si="1"/>
        <v>0</v>
      </c>
      <c r="N12" s="19"/>
      <c r="O12" s="19"/>
    </row>
    <row r="13" spans="1:15" ht="24.95" customHeight="1" thickBot="1" x14ac:dyDescent="0.3">
      <c r="A13" s="4"/>
      <c r="B13" s="5"/>
      <c r="C13" s="91"/>
      <c r="D13" s="27" t="b">
        <v>0</v>
      </c>
      <c r="E13" s="8" t="s">
        <v>4</v>
      </c>
      <c r="F13" s="15">
        <v>110</v>
      </c>
      <c r="G13" s="16" t="s">
        <v>10</v>
      </c>
      <c r="H13" s="46" t="str">
        <f>IF(M14&gt;150, "Förderung ist auf 150 €/Zuchtsau beschränkt.", " ")</f>
        <v xml:space="preserve"> </v>
      </c>
      <c r="I13" s="18"/>
      <c r="J13" s="18"/>
      <c r="K13" s="29">
        <f t="shared" si="0"/>
        <v>0</v>
      </c>
      <c r="L13" s="32">
        <f>$J$8*150</f>
        <v>0</v>
      </c>
      <c r="M13" s="18">
        <f t="shared" si="1"/>
        <v>0</v>
      </c>
      <c r="N13" s="19"/>
      <c r="O13" s="19"/>
    </row>
    <row r="14" spans="1:15" ht="24.95" customHeight="1" x14ac:dyDescent="0.25">
      <c r="A14" s="4"/>
      <c r="B14" s="4"/>
      <c r="C14" s="49" t="s">
        <v>37</v>
      </c>
      <c r="D14" s="50"/>
      <c r="E14" s="50"/>
      <c r="F14" s="50"/>
      <c r="G14" s="51"/>
      <c r="H14" s="109" t="str">
        <f>IF(B10&gt;560, "Die Obergrenze von 560 Zuchtsauen ist überschritten, die Förderung wird gekappt", " ")</f>
        <v xml:space="preserve"> </v>
      </c>
      <c r="I14" s="18"/>
      <c r="J14" s="18"/>
      <c r="K14" s="18"/>
      <c r="L14" s="18"/>
      <c r="M14" s="33">
        <f>SUM(M8:M13)</f>
        <v>0</v>
      </c>
      <c r="N14" s="19"/>
      <c r="O14" s="19"/>
    </row>
    <row r="15" spans="1:15" ht="15.75" thickBot="1" x14ac:dyDescent="0.3">
      <c r="A15" s="4"/>
      <c r="B15" s="4"/>
      <c r="C15" s="52"/>
      <c r="D15" s="53"/>
      <c r="E15" s="53"/>
      <c r="F15" s="53"/>
      <c r="G15" s="54"/>
      <c r="H15" s="110"/>
      <c r="I15" s="18"/>
      <c r="J15" s="18"/>
      <c r="K15" s="18"/>
      <c r="L15" s="18"/>
      <c r="M15" s="18"/>
      <c r="N15" s="19"/>
      <c r="O15" s="19"/>
    </row>
    <row r="16" spans="1:15" x14ac:dyDescent="0.25">
      <c r="A16" s="4"/>
      <c r="B16" s="4"/>
      <c r="C16" s="45" t="str">
        <f>IF(AND(D8=TRUE,D11=TRUE),"FEHLERMELDUNG: Für Komfort- und Premiumstufe wurde das gleiche Modul gewählt!!!",IF(AND(D9=TRUE,D12=TRUE),"Fehlermeldung: Für Komfort- und Premiumstufe wurde das gleiche Modul gewählt!!!",IF(AND(D10=TRUE,D13=TRUE),"FEHLERMELDUNG: Für Komfort- und Premiumstufe wurde das gleiche Modul gewählt!!!"," ")))</f>
        <v xml:space="preserve"> </v>
      </c>
      <c r="D16" s="4"/>
      <c r="E16" s="4"/>
      <c r="F16" s="4"/>
      <c r="G16" s="4"/>
      <c r="H16" s="4"/>
      <c r="I16" s="18"/>
      <c r="J16" s="18"/>
      <c r="K16" s="18"/>
      <c r="L16" s="18"/>
      <c r="M16" s="18"/>
      <c r="N16" s="19"/>
      <c r="O16" s="19"/>
    </row>
    <row r="17" spans="1:15" ht="24.95" customHeight="1" x14ac:dyDescent="0.3">
      <c r="A17" s="61" t="s">
        <v>11</v>
      </c>
      <c r="B17" s="61"/>
      <c r="C17" s="61"/>
      <c r="D17" s="2"/>
      <c r="E17" s="3"/>
      <c r="F17" s="3"/>
      <c r="G17" s="3"/>
      <c r="H17" s="3"/>
      <c r="I17" s="18"/>
      <c r="J17" s="18"/>
      <c r="K17" s="18"/>
      <c r="L17" s="18"/>
      <c r="M17" s="18"/>
      <c r="N17" s="19"/>
      <c r="O17" s="19"/>
    </row>
    <row r="18" spans="1:15" ht="24.95" customHeight="1" thickBot="1" x14ac:dyDescent="0.35">
      <c r="A18" s="9"/>
      <c r="B18" s="9"/>
      <c r="C18" s="9"/>
      <c r="D18" s="28" t="s">
        <v>31</v>
      </c>
      <c r="E18" s="4"/>
      <c r="F18" s="4"/>
      <c r="G18" s="4"/>
      <c r="H18" s="4"/>
      <c r="I18" s="18"/>
      <c r="J18" s="18" t="s">
        <v>21</v>
      </c>
      <c r="K18" s="18"/>
      <c r="L18" s="18"/>
      <c r="M18" s="18"/>
      <c r="N18" s="19"/>
      <c r="O18" s="19"/>
    </row>
    <row r="19" spans="1:15" ht="24.95" customHeight="1" x14ac:dyDescent="0.25">
      <c r="A19" s="4"/>
      <c r="B19" s="106" t="s">
        <v>30</v>
      </c>
      <c r="C19" s="89" t="s">
        <v>1</v>
      </c>
      <c r="D19" s="95" t="b">
        <v>0</v>
      </c>
      <c r="E19" s="76" t="s">
        <v>12</v>
      </c>
      <c r="F19" s="79">
        <v>1.5</v>
      </c>
      <c r="G19" s="92" t="s">
        <v>13</v>
      </c>
      <c r="H19" s="87" t="s">
        <v>17</v>
      </c>
      <c r="I19" s="18"/>
      <c r="J19" s="29">
        <f>IF(B21&lt;=14000,B21,14000)</f>
        <v>0</v>
      </c>
      <c r="K19" s="29">
        <f>IF(D19=TRUE,$J$19*F19,0)</f>
        <v>0</v>
      </c>
      <c r="L19" s="30" t="s">
        <v>7</v>
      </c>
      <c r="M19" s="18"/>
      <c r="N19" s="19"/>
      <c r="O19" s="19"/>
    </row>
    <row r="20" spans="1:15" ht="24.95" customHeight="1" x14ac:dyDescent="0.25">
      <c r="A20" s="4"/>
      <c r="B20" s="108"/>
      <c r="C20" s="90"/>
      <c r="D20" s="96"/>
      <c r="E20" s="77"/>
      <c r="F20" s="80"/>
      <c r="G20" s="93"/>
      <c r="H20" s="87"/>
      <c r="I20" s="18"/>
      <c r="J20" s="18"/>
      <c r="K20" s="29"/>
      <c r="L20" s="29">
        <f>SUM(K19:K24)</f>
        <v>0</v>
      </c>
      <c r="M20" s="18"/>
      <c r="N20" s="19"/>
      <c r="O20" s="19"/>
    </row>
    <row r="21" spans="1:15" ht="24.95" customHeight="1" thickBot="1" x14ac:dyDescent="0.3">
      <c r="A21" s="4"/>
      <c r="B21" s="74"/>
      <c r="C21" s="91"/>
      <c r="D21" s="97"/>
      <c r="E21" s="78"/>
      <c r="F21" s="81"/>
      <c r="G21" s="94"/>
      <c r="H21" s="88">
        <f>L20</f>
        <v>0</v>
      </c>
      <c r="I21" s="18"/>
      <c r="J21" s="18"/>
      <c r="K21" s="29"/>
      <c r="L21" s="18"/>
      <c r="M21" s="18"/>
      <c r="N21" s="19"/>
      <c r="O21" s="19"/>
    </row>
    <row r="22" spans="1:15" ht="24.95" customHeight="1" x14ac:dyDescent="0.25">
      <c r="A22" s="4"/>
      <c r="B22" s="75"/>
      <c r="C22" s="89" t="s">
        <v>5</v>
      </c>
      <c r="D22" s="95" t="b">
        <v>0</v>
      </c>
      <c r="E22" s="76" t="s">
        <v>14</v>
      </c>
      <c r="F22" s="79">
        <v>5.5</v>
      </c>
      <c r="G22" s="92" t="s">
        <v>13</v>
      </c>
      <c r="H22" s="88"/>
      <c r="I22" s="18"/>
      <c r="J22" s="18"/>
      <c r="K22" s="29">
        <f>IF(D22=TRUE,$J$19*F22,0)</f>
        <v>0</v>
      </c>
      <c r="L22" s="33"/>
      <c r="M22" s="18"/>
      <c r="N22" s="19"/>
      <c r="O22" s="19"/>
    </row>
    <row r="23" spans="1:15" ht="24.95" customHeight="1" x14ac:dyDescent="0.25">
      <c r="A23" s="4"/>
      <c r="B23" s="75"/>
      <c r="C23" s="90"/>
      <c r="D23" s="96"/>
      <c r="E23" s="77"/>
      <c r="F23" s="80"/>
      <c r="G23" s="93"/>
      <c r="H23" s="88"/>
      <c r="I23" s="18"/>
      <c r="J23" s="18"/>
      <c r="K23" s="29"/>
      <c r="L23" s="31"/>
      <c r="M23" s="18"/>
      <c r="N23" s="19"/>
      <c r="O23" s="19"/>
    </row>
    <row r="24" spans="1:15" ht="24.95" customHeight="1" thickBot="1" x14ac:dyDescent="0.3">
      <c r="A24" s="4"/>
      <c r="B24" s="5"/>
      <c r="C24" s="91"/>
      <c r="D24" s="97"/>
      <c r="E24" s="78"/>
      <c r="F24" s="81"/>
      <c r="G24" s="94"/>
      <c r="H24" s="88"/>
      <c r="I24" s="18"/>
      <c r="J24" s="18"/>
      <c r="K24" s="29"/>
      <c r="L24" s="32"/>
      <c r="M24" s="18"/>
      <c r="N24" s="19"/>
      <c r="O24" s="19"/>
    </row>
    <row r="25" spans="1:15" ht="24.95" customHeight="1" x14ac:dyDescent="0.25">
      <c r="A25" s="4"/>
      <c r="B25" s="4"/>
      <c r="C25" s="55" t="s">
        <v>24</v>
      </c>
      <c r="D25" s="56"/>
      <c r="E25" s="56"/>
      <c r="F25" s="56"/>
      <c r="G25" s="57"/>
      <c r="H25" s="109" t="str">
        <f>IF(B21&gt;14000, "Die Obergrenze von 14.000 Absatzferkeln ist überschritten, die Förderung wird gekappt", " ")</f>
        <v xml:space="preserve"> </v>
      </c>
      <c r="I25" s="18"/>
      <c r="J25" s="18"/>
      <c r="K25" s="18"/>
      <c r="L25" s="18"/>
      <c r="M25" s="18"/>
      <c r="N25" s="19"/>
      <c r="O25" s="19"/>
    </row>
    <row r="26" spans="1:15" ht="15.75" thickBot="1" x14ac:dyDescent="0.3">
      <c r="A26" s="4"/>
      <c r="B26" s="4"/>
      <c r="C26" s="58"/>
      <c r="D26" s="59"/>
      <c r="E26" s="59"/>
      <c r="F26" s="59"/>
      <c r="G26" s="60"/>
      <c r="H26" s="111"/>
      <c r="I26" s="18"/>
      <c r="J26" s="18"/>
      <c r="K26" s="18"/>
      <c r="L26" s="18"/>
      <c r="M26" s="18"/>
      <c r="N26" s="19"/>
      <c r="O26" s="19"/>
    </row>
    <row r="27" spans="1:15" x14ac:dyDescent="0.25">
      <c r="A27" s="4"/>
      <c r="B27" s="4"/>
      <c r="C27" s="45" t="str">
        <f>IF(AND(D19=TRUE, D22=TRUE), "FEHLERMELDUNG: Für Komfort- und Premiumstufe wurde das gleiche Modul gewählt!!!", " ")</f>
        <v xml:space="preserve"> </v>
      </c>
      <c r="D27" s="4"/>
      <c r="E27" s="4"/>
      <c r="F27" s="4"/>
      <c r="G27" s="4"/>
      <c r="H27" s="4"/>
      <c r="I27" s="18"/>
      <c r="J27" s="18"/>
      <c r="K27" s="18"/>
      <c r="L27" s="18"/>
      <c r="M27" s="18"/>
      <c r="N27" s="19"/>
      <c r="O27" s="19"/>
    </row>
    <row r="28" spans="1:15" ht="24.95" customHeight="1" x14ac:dyDescent="0.3">
      <c r="A28" s="61" t="s">
        <v>15</v>
      </c>
      <c r="B28" s="61"/>
      <c r="C28" s="61"/>
      <c r="D28" s="2"/>
      <c r="E28" s="3"/>
      <c r="F28" s="3"/>
      <c r="G28" s="3"/>
      <c r="H28" s="3"/>
      <c r="I28" s="18"/>
      <c r="J28" s="18"/>
      <c r="K28" s="18"/>
      <c r="L28" s="18"/>
      <c r="M28" s="18"/>
      <c r="N28" s="19"/>
      <c r="O28" s="19"/>
    </row>
    <row r="29" spans="1:15" ht="24.95" customHeight="1" thickBot="1" x14ac:dyDescent="0.35">
      <c r="A29" s="9"/>
      <c r="B29" s="9"/>
      <c r="C29" s="9"/>
      <c r="D29" s="10"/>
      <c r="E29" s="4"/>
      <c r="F29" s="4"/>
      <c r="G29" s="4"/>
      <c r="H29" s="4"/>
      <c r="I29" s="18"/>
      <c r="J29" s="18" t="s">
        <v>21</v>
      </c>
      <c r="K29" s="18"/>
      <c r="L29" s="18" t="s">
        <v>7</v>
      </c>
      <c r="M29" s="18"/>
      <c r="N29" s="19"/>
      <c r="O29" s="19"/>
    </row>
    <row r="30" spans="1:15" ht="24.95" customHeight="1" x14ac:dyDescent="0.25">
      <c r="A30" s="4"/>
      <c r="B30" s="62" t="s">
        <v>33</v>
      </c>
      <c r="C30" s="64">
        <v>23</v>
      </c>
      <c r="D30" s="67" t="s">
        <v>16</v>
      </c>
      <c r="E30" s="68"/>
      <c r="F30" s="68"/>
      <c r="G30" s="69"/>
      <c r="H30" s="87" t="s">
        <v>18</v>
      </c>
      <c r="I30" s="18"/>
      <c r="J30" s="29">
        <f>IF(B32&lt;=4500,B32,4500)</f>
        <v>0</v>
      </c>
      <c r="K30" s="18"/>
      <c r="L30" s="34">
        <f>J30*C30</f>
        <v>0</v>
      </c>
      <c r="M30" s="18"/>
      <c r="N30" s="19"/>
      <c r="O30" s="19"/>
    </row>
    <row r="31" spans="1:15" ht="24.95" customHeight="1" x14ac:dyDescent="0.25">
      <c r="A31" s="4"/>
      <c r="B31" s="63"/>
      <c r="C31" s="65"/>
      <c r="D31" s="70"/>
      <c r="E31" s="70"/>
      <c r="F31" s="70"/>
      <c r="G31" s="71"/>
      <c r="H31" s="87"/>
      <c r="I31" s="18"/>
      <c r="J31" s="18"/>
      <c r="K31" s="18"/>
      <c r="L31" s="18"/>
      <c r="M31" s="18"/>
      <c r="N31" s="19"/>
      <c r="O31" s="19"/>
    </row>
    <row r="32" spans="1:15" ht="24.95" customHeight="1" x14ac:dyDescent="0.25">
      <c r="A32" s="4"/>
      <c r="B32" s="74"/>
      <c r="C32" s="65"/>
      <c r="D32" s="70"/>
      <c r="E32" s="70"/>
      <c r="F32" s="70"/>
      <c r="G32" s="71"/>
      <c r="H32" s="88">
        <f>L30</f>
        <v>0</v>
      </c>
      <c r="I32" s="18"/>
      <c r="J32" s="18"/>
      <c r="K32" s="18"/>
      <c r="L32" s="18"/>
      <c r="M32" s="18"/>
      <c r="N32" s="19"/>
      <c r="O32" s="19"/>
    </row>
    <row r="33" spans="1:15" ht="24.95" customHeight="1" x14ac:dyDescent="0.25">
      <c r="A33" s="4"/>
      <c r="B33" s="75"/>
      <c r="C33" s="65"/>
      <c r="D33" s="70"/>
      <c r="E33" s="70"/>
      <c r="F33" s="70"/>
      <c r="G33" s="71"/>
      <c r="H33" s="88"/>
      <c r="I33" s="18"/>
      <c r="J33" s="18"/>
      <c r="K33" s="18"/>
      <c r="L33" s="18"/>
      <c r="M33" s="18"/>
      <c r="N33" s="19"/>
      <c r="O33" s="19"/>
    </row>
    <row r="34" spans="1:15" ht="24.95" customHeight="1" x14ac:dyDescent="0.25">
      <c r="A34" s="4"/>
      <c r="B34" s="75"/>
      <c r="C34" s="65"/>
      <c r="D34" s="70"/>
      <c r="E34" s="70"/>
      <c r="F34" s="70"/>
      <c r="G34" s="71"/>
      <c r="H34" s="88"/>
      <c r="I34" s="18"/>
      <c r="J34" s="18"/>
      <c r="K34" s="18"/>
      <c r="L34" s="18"/>
      <c r="M34" s="18"/>
      <c r="N34" s="19"/>
      <c r="O34" s="19"/>
    </row>
    <row r="35" spans="1:15" ht="24.95" customHeight="1" thickBot="1" x14ac:dyDescent="0.3">
      <c r="A35" s="4"/>
      <c r="B35" s="5"/>
      <c r="C35" s="66"/>
      <c r="D35" s="72"/>
      <c r="E35" s="72"/>
      <c r="F35" s="72"/>
      <c r="G35" s="73"/>
      <c r="H35" s="88"/>
      <c r="I35" s="18"/>
      <c r="J35" s="18"/>
      <c r="K35" s="18"/>
      <c r="L35" s="18"/>
      <c r="M35" s="18"/>
      <c r="N35" s="19"/>
      <c r="O35" s="19"/>
    </row>
    <row r="36" spans="1:15" ht="24.95" customHeight="1" x14ac:dyDescent="0.25">
      <c r="A36" s="4"/>
      <c r="B36" s="4"/>
      <c r="C36" s="4"/>
      <c r="D36" s="4"/>
      <c r="E36" s="4"/>
      <c r="F36" s="4"/>
      <c r="G36" s="4"/>
      <c r="H36" s="112" t="str">
        <f>IF(B32&gt;4500, "Die Obergrenze von 4.500 Mastschweinen ist überschritten, die Förderung wird gekappt", " ")</f>
        <v xml:space="preserve"> </v>
      </c>
      <c r="I36" s="18"/>
      <c r="J36" s="18"/>
      <c r="K36" s="18"/>
      <c r="L36" s="18"/>
      <c r="M36" s="18"/>
      <c r="N36" s="19"/>
      <c r="O36" s="19"/>
    </row>
    <row r="37" spans="1:15" x14ac:dyDescent="0.25">
      <c r="A37" s="4"/>
      <c r="B37" s="4"/>
      <c r="C37" s="4"/>
      <c r="D37" s="4"/>
      <c r="E37" s="4"/>
      <c r="F37" s="4"/>
      <c r="G37" s="4"/>
      <c r="H37" s="113"/>
      <c r="I37" s="18"/>
      <c r="J37" s="18"/>
      <c r="K37" s="18"/>
      <c r="L37" s="18"/>
      <c r="M37" s="18"/>
      <c r="N37" s="19"/>
      <c r="O37" s="19"/>
    </row>
    <row r="38" spans="1:15" x14ac:dyDescent="0.25">
      <c r="A38" s="4"/>
      <c r="B38" s="4"/>
      <c r="C38" s="4"/>
      <c r="D38" s="4"/>
      <c r="E38" s="4"/>
      <c r="F38" s="4"/>
      <c r="G38" s="4"/>
      <c r="H38" s="4"/>
      <c r="I38" s="18"/>
      <c r="J38" s="18"/>
      <c r="K38" s="18"/>
      <c r="L38" s="18"/>
      <c r="M38" s="18"/>
      <c r="N38" s="19"/>
      <c r="O38" s="19"/>
    </row>
    <row r="39" spans="1:15" ht="24.95" customHeight="1" x14ac:dyDescent="0.3">
      <c r="A39" s="61" t="s">
        <v>19</v>
      </c>
      <c r="B39" s="61"/>
      <c r="C39" s="61"/>
      <c r="D39" s="2"/>
      <c r="E39" s="3"/>
      <c r="F39" s="3"/>
      <c r="G39" s="3"/>
      <c r="H39" s="3"/>
      <c r="I39" s="18"/>
      <c r="J39" s="18"/>
      <c r="K39" s="18"/>
      <c r="L39" s="18"/>
      <c r="M39" s="18"/>
      <c r="N39" s="19"/>
      <c r="O39" s="19"/>
    </row>
    <row r="40" spans="1:15" ht="24.95" customHeight="1" thickBot="1" x14ac:dyDescent="0.35">
      <c r="A40" s="9"/>
      <c r="B40" s="9"/>
      <c r="C40" s="9"/>
      <c r="D40" s="10"/>
      <c r="E40" s="4"/>
      <c r="F40" s="4"/>
      <c r="G40" s="4"/>
      <c r="H40" s="4"/>
      <c r="I40" s="18"/>
      <c r="J40" s="18" t="s">
        <v>21</v>
      </c>
      <c r="K40" s="18"/>
      <c r="L40" s="18" t="s">
        <v>7</v>
      </c>
      <c r="M40" s="18"/>
      <c r="N40" s="19"/>
      <c r="O40" s="19"/>
    </row>
    <row r="41" spans="1:15" ht="24.95" customHeight="1" x14ac:dyDescent="0.25">
      <c r="A41" s="4"/>
      <c r="B41" s="62" t="s">
        <v>34</v>
      </c>
      <c r="C41" s="64">
        <v>220</v>
      </c>
      <c r="D41" s="67" t="s">
        <v>20</v>
      </c>
      <c r="E41" s="68"/>
      <c r="F41" s="68"/>
      <c r="G41" s="69"/>
      <c r="H41" s="87" t="s">
        <v>36</v>
      </c>
      <c r="I41" s="18"/>
      <c r="J41" s="29">
        <f>IF(B43&lt;=360,B43,360)</f>
        <v>0</v>
      </c>
      <c r="K41" s="18"/>
      <c r="L41" s="34">
        <f>J41*C41</f>
        <v>0</v>
      </c>
      <c r="M41" s="18"/>
      <c r="N41" s="19"/>
      <c r="O41" s="19"/>
    </row>
    <row r="42" spans="1:15" ht="24.95" customHeight="1" x14ac:dyDescent="0.25">
      <c r="A42" s="4"/>
      <c r="B42" s="63"/>
      <c r="C42" s="65"/>
      <c r="D42" s="70"/>
      <c r="E42" s="70"/>
      <c r="F42" s="70"/>
      <c r="G42" s="71"/>
      <c r="H42" s="87"/>
      <c r="I42" s="18"/>
      <c r="J42" s="18"/>
      <c r="K42" s="18"/>
      <c r="L42" s="18"/>
      <c r="M42" s="18"/>
      <c r="N42" s="19"/>
      <c r="O42" s="19"/>
    </row>
    <row r="43" spans="1:15" ht="24.95" customHeight="1" x14ac:dyDescent="0.25">
      <c r="A43" s="4"/>
      <c r="B43" s="74"/>
      <c r="C43" s="65"/>
      <c r="D43" s="70"/>
      <c r="E43" s="70"/>
      <c r="F43" s="70"/>
      <c r="G43" s="71"/>
      <c r="H43" s="88">
        <f>L41</f>
        <v>0</v>
      </c>
      <c r="I43" s="18"/>
      <c r="J43" s="18"/>
      <c r="K43" s="18"/>
      <c r="L43" s="18"/>
      <c r="M43" s="18"/>
      <c r="N43" s="19"/>
      <c r="O43" s="19"/>
    </row>
    <row r="44" spans="1:15" ht="24.95" customHeight="1" x14ac:dyDescent="0.25">
      <c r="A44" s="4"/>
      <c r="B44" s="75"/>
      <c r="C44" s="65"/>
      <c r="D44" s="70"/>
      <c r="E44" s="70"/>
      <c r="F44" s="70"/>
      <c r="G44" s="71"/>
      <c r="H44" s="88"/>
      <c r="I44" s="18"/>
      <c r="J44" s="18"/>
      <c r="K44" s="18"/>
      <c r="L44" s="18"/>
      <c r="M44" s="18"/>
      <c r="N44" s="19"/>
      <c r="O44" s="19"/>
    </row>
    <row r="45" spans="1:15" ht="24.95" customHeight="1" x14ac:dyDescent="0.25">
      <c r="A45" s="4"/>
      <c r="B45" s="75"/>
      <c r="C45" s="65"/>
      <c r="D45" s="70"/>
      <c r="E45" s="70"/>
      <c r="F45" s="70"/>
      <c r="G45" s="71"/>
      <c r="H45" s="88"/>
      <c r="I45" s="18"/>
      <c r="J45" s="18"/>
      <c r="K45" s="18"/>
      <c r="L45" s="18"/>
      <c r="M45" s="18"/>
      <c r="N45" s="19"/>
      <c r="O45" s="19"/>
    </row>
    <row r="46" spans="1:15" ht="24.95" customHeight="1" thickBot="1" x14ac:dyDescent="0.3">
      <c r="A46" s="4"/>
      <c r="B46" s="47" t="s">
        <v>22</v>
      </c>
      <c r="C46" s="66"/>
      <c r="D46" s="72"/>
      <c r="E46" s="72"/>
      <c r="F46" s="72"/>
      <c r="G46" s="73"/>
      <c r="H46" s="88"/>
      <c r="I46" s="18"/>
      <c r="J46" s="18"/>
      <c r="K46" s="18"/>
      <c r="L46" s="18"/>
      <c r="M46" s="18"/>
      <c r="N46" s="19"/>
      <c r="O46" s="19"/>
    </row>
    <row r="47" spans="1:15" ht="24.95" customHeight="1" x14ac:dyDescent="0.25">
      <c r="A47" s="4"/>
      <c r="B47" s="48"/>
      <c r="C47" s="4"/>
      <c r="D47" s="4"/>
      <c r="E47" s="4"/>
      <c r="F47" s="4"/>
      <c r="G47" s="4"/>
      <c r="H47" s="112" t="str">
        <f>IF(B43&gt;360, "Die Obergrenze von 360 GV Mast- und Aufzuchtrindern ist überschritten, die Förderung wird gekappt", " ")</f>
        <v xml:space="preserve"> </v>
      </c>
      <c r="I47" s="18"/>
      <c r="J47" s="18"/>
      <c r="K47" s="18"/>
      <c r="L47" s="18"/>
      <c r="M47" s="18"/>
      <c r="N47" s="19"/>
      <c r="O47" s="19"/>
    </row>
    <row r="48" spans="1:15" ht="24.95" customHeight="1" thickBot="1" x14ac:dyDescent="0.3">
      <c r="A48" s="4"/>
      <c r="B48" s="4"/>
      <c r="C48" s="4"/>
      <c r="D48" s="4"/>
      <c r="E48" s="4"/>
      <c r="F48" s="4"/>
      <c r="G48" s="4"/>
      <c r="H48" s="114"/>
      <c r="I48" s="18"/>
      <c r="J48" s="18"/>
      <c r="K48" s="18"/>
      <c r="L48" s="18"/>
      <c r="M48" s="18"/>
      <c r="N48" s="19"/>
      <c r="O48" s="19"/>
    </row>
    <row r="49" spans="2:15" ht="24.95" customHeight="1" x14ac:dyDescent="0.25">
      <c r="B49" s="41"/>
      <c r="C49" s="42"/>
      <c r="D49" s="42"/>
      <c r="E49" s="42"/>
      <c r="F49" s="42"/>
      <c r="G49" s="43"/>
      <c r="H49" s="82" t="s">
        <v>25</v>
      </c>
      <c r="I49" s="18"/>
      <c r="J49" s="35" t="s">
        <v>23</v>
      </c>
      <c r="K49" s="35"/>
      <c r="L49" s="35"/>
      <c r="M49" s="35"/>
      <c r="N49" s="19"/>
      <c r="O49" s="19"/>
    </row>
    <row r="50" spans="2:15" ht="24.95" customHeight="1" x14ac:dyDescent="0.25">
      <c r="B50" s="98" t="s">
        <v>35</v>
      </c>
      <c r="C50" s="99"/>
      <c r="D50" s="99"/>
      <c r="E50" s="99"/>
      <c r="F50" s="99"/>
      <c r="G50" s="100"/>
      <c r="H50" s="83"/>
      <c r="I50" s="18"/>
      <c r="J50" s="35"/>
      <c r="K50" s="35"/>
      <c r="L50" s="35"/>
      <c r="M50" s="35"/>
      <c r="N50" s="19"/>
      <c r="O50" s="19"/>
    </row>
    <row r="51" spans="2:15" ht="30.75" customHeight="1" x14ac:dyDescent="0.25">
      <c r="B51" s="101" t="str">
        <f>IF(AND(H51&gt;=250, H51&lt;=5000), "Kalkulierter Förderbetrag ≤ 5000 €: Nutzung Kleinbetriebsregelung (=Befreiung betriebliche Stellungnahme) möglich.", " ")</f>
        <v xml:space="preserve"> </v>
      </c>
      <c r="C51" s="102"/>
      <c r="D51" s="102"/>
      <c r="E51" s="102"/>
      <c r="F51" s="102"/>
      <c r="G51" s="103"/>
      <c r="H51" s="84">
        <f>SUM(H10,H21,H32,H43)</f>
        <v>0</v>
      </c>
      <c r="I51" s="18"/>
      <c r="J51" s="35"/>
      <c r="K51" s="35"/>
      <c r="L51" s="35"/>
      <c r="M51" s="35"/>
      <c r="N51" s="19"/>
      <c r="O51" s="19"/>
    </row>
    <row r="52" spans="2:15" ht="30.75" customHeight="1" x14ac:dyDescent="0.25">
      <c r="B52" s="101" t="str">
        <f>IF(AND(H51&gt;5000, H51&lt;6500), "Kalkulierter Förderbetrag beträgt zwischen 5.000 € und 6.500 €: Freiwillige Beschränkung auf 5.000 € Fördersumme und Nutzung der Kleinbetriebsregelung (=Befreiung betriebliche Stellungnahme) kann betriebsindividuell interessant sein!", " ")</f>
        <v xml:space="preserve"> </v>
      </c>
      <c r="C52" s="104"/>
      <c r="D52" s="104"/>
      <c r="E52" s="104"/>
      <c r="F52" s="104"/>
      <c r="G52" s="105"/>
      <c r="H52" s="85"/>
      <c r="I52" s="18"/>
      <c r="J52" s="35"/>
      <c r="K52" s="35"/>
      <c r="L52" s="35"/>
      <c r="M52" s="35"/>
      <c r="N52" s="19"/>
      <c r="O52" s="19"/>
    </row>
    <row r="53" spans="2:15" ht="30.75" customHeight="1" x14ac:dyDescent="0.25">
      <c r="B53" s="101" t="str">
        <f>IF(AND(H51&gt;0.01, H51&lt;249.99), "Aufgrund Unterschreitung der Bagatellgrenze von 250 € ist keine Förderung möglich", " ")</f>
        <v xml:space="preserve"> </v>
      </c>
      <c r="C53" s="104"/>
      <c r="D53" s="104"/>
      <c r="E53" s="104"/>
      <c r="F53" s="104"/>
      <c r="G53" s="105"/>
      <c r="H53" s="85"/>
      <c r="I53" s="18"/>
      <c r="J53" s="35"/>
      <c r="K53" s="35"/>
      <c r="L53" s="35"/>
      <c r="M53" s="35"/>
      <c r="N53" s="19"/>
      <c r="O53" s="19"/>
    </row>
    <row r="54" spans="2:15" ht="2.25" customHeight="1" thickBot="1" x14ac:dyDescent="0.3">
      <c r="B54" s="38"/>
      <c r="C54" s="39"/>
      <c r="D54" s="39"/>
      <c r="E54" s="39"/>
      <c r="F54" s="39"/>
      <c r="G54" s="40"/>
      <c r="H54" s="86"/>
      <c r="I54" s="18"/>
      <c r="J54" s="35"/>
      <c r="K54" s="35"/>
      <c r="L54" s="35"/>
      <c r="M54" s="35"/>
      <c r="N54" s="19"/>
      <c r="O54" s="19"/>
    </row>
    <row r="55" spans="2:15" x14ac:dyDescent="0.25">
      <c r="H55" s="37"/>
      <c r="I55" s="19"/>
      <c r="J55" s="19"/>
      <c r="K55" s="19"/>
      <c r="L55" s="19"/>
      <c r="M55" s="19"/>
      <c r="N55" s="19"/>
      <c r="O55" s="19"/>
    </row>
    <row r="56" spans="2:15" ht="28.5" customHeight="1" x14ac:dyDescent="0.25">
      <c r="H56" s="36"/>
      <c r="I56" s="19"/>
      <c r="J56" s="19"/>
      <c r="K56" s="19"/>
      <c r="L56" s="19"/>
      <c r="M56" s="19"/>
      <c r="N56" s="19"/>
      <c r="O56" s="19"/>
    </row>
    <row r="57" spans="2:15" ht="45.75" customHeight="1" x14ac:dyDescent="0.25">
      <c r="H57" s="36"/>
    </row>
    <row r="58" spans="2:15" x14ac:dyDescent="0.25">
      <c r="F58" s="36" t="str">
        <f>IF(AND(F52&gt;=250, F52&lt;=5000), "Kalkulierter Förderbetrag ≤ 5000 €: Nutzung Kleinbetriebsregelung (=Befreiung betriebliche Stellungnahme) möglich", " ")</f>
        <v xml:space="preserve"> </v>
      </c>
      <c r="H58" s="36"/>
    </row>
  </sheetData>
  <sheetProtection algorithmName="SHA-512" hashValue="Pz1rLneVnT6yZpmOhE2hgqBN0c2NNZuCZFaTXAdLuCaZKeOK3tTDXEbMaa/Uu/mGl5YzAmXwl/Zeqja11+L+AQ==" saltValue="CHa6qt1Rgms7BZ5zujlvlQ==" spinCount="100000" sheet="1" selectLockedCells="1"/>
  <mergeCells count="49">
    <mergeCell ref="H25:H26"/>
    <mergeCell ref="H36:H37"/>
    <mergeCell ref="H47:H48"/>
    <mergeCell ref="H10:H12"/>
    <mergeCell ref="H21:H24"/>
    <mergeCell ref="B50:G50"/>
    <mergeCell ref="B51:G51"/>
    <mergeCell ref="B52:G52"/>
    <mergeCell ref="B53:G53"/>
    <mergeCell ref="A6:C6"/>
    <mergeCell ref="B8:B9"/>
    <mergeCell ref="A17:C17"/>
    <mergeCell ref="B19:B20"/>
    <mergeCell ref="C19:C21"/>
    <mergeCell ref="A28:C28"/>
    <mergeCell ref="B30:B31"/>
    <mergeCell ref="D30:G35"/>
    <mergeCell ref="B21:B23"/>
    <mergeCell ref="C22:C24"/>
    <mergeCell ref="G22:G24"/>
    <mergeCell ref="D22:D24"/>
    <mergeCell ref="H8:H9"/>
    <mergeCell ref="B10:B12"/>
    <mergeCell ref="C8:C10"/>
    <mergeCell ref="C11:C13"/>
    <mergeCell ref="H19:H20"/>
    <mergeCell ref="G19:G21"/>
    <mergeCell ref="D19:D21"/>
    <mergeCell ref="E19:E21"/>
    <mergeCell ref="H14:H15"/>
    <mergeCell ref="H49:H50"/>
    <mergeCell ref="H51:H54"/>
    <mergeCell ref="H41:H42"/>
    <mergeCell ref="H43:H46"/>
    <mergeCell ref="H30:H31"/>
    <mergeCell ref="H32:H35"/>
    <mergeCell ref="B46:B47"/>
    <mergeCell ref="C14:G15"/>
    <mergeCell ref="C25:G26"/>
    <mergeCell ref="A39:C39"/>
    <mergeCell ref="B41:B42"/>
    <mergeCell ref="C41:C46"/>
    <mergeCell ref="D41:G46"/>
    <mergeCell ref="B43:B45"/>
    <mergeCell ref="B32:B34"/>
    <mergeCell ref="C30:C35"/>
    <mergeCell ref="E22:E24"/>
    <mergeCell ref="F19:F21"/>
    <mergeCell ref="F22:F24"/>
  </mergeCells>
  <pageMargins left="0.7" right="0.7" top="0.78740157499999996" bottom="0.78740157499999996" header="0.3" footer="0.3"/>
  <pageSetup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6" r:id="rId4" name="Check Box 2">
              <controlPr defaultSize="0" autoFill="0" autoLine="0" autoPict="0">
                <anchor moveWithCells="1">
                  <from>
                    <xdr:col>3</xdr:col>
                    <xdr:colOff>209550</xdr:colOff>
                    <xdr:row>7</xdr:row>
                    <xdr:rowOff>19050</xdr:rowOff>
                  </from>
                  <to>
                    <xdr:col>3</xdr:col>
                    <xdr:colOff>676275</xdr:colOff>
                    <xdr:row>7</xdr:row>
                    <xdr:rowOff>295275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" r:id="rId5" name="Check Box 3">
              <controlPr defaultSize="0" autoFill="0" autoLine="0" autoPict="0">
                <anchor moveWithCells="1">
                  <from>
                    <xdr:col>3</xdr:col>
                    <xdr:colOff>219075</xdr:colOff>
                    <xdr:row>8</xdr:row>
                    <xdr:rowOff>9525</xdr:rowOff>
                  </from>
                  <to>
                    <xdr:col>3</xdr:col>
                    <xdr:colOff>466725</xdr:colOff>
                    <xdr:row>8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" r:id="rId6" name="Check Box 4">
              <controlPr defaultSize="0" autoFill="0" autoLine="0" autoPict="0">
                <anchor moveWithCells="1">
                  <from>
                    <xdr:col>3</xdr:col>
                    <xdr:colOff>219075</xdr:colOff>
                    <xdr:row>9</xdr:row>
                    <xdr:rowOff>57150</xdr:rowOff>
                  </from>
                  <to>
                    <xdr:col>3</xdr:col>
                    <xdr:colOff>428625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r:id="rId7" name="Check Box 5">
              <controlPr defaultSize="0" autoFill="0" autoLine="0" autoPict="0">
                <anchor moveWithCells="1">
                  <from>
                    <xdr:col>3</xdr:col>
                    <xdr:colOff>219075</xdr:colOff>
                    <xdr:row>10</xdr:row>
                    <xdr:rowOff>47625</xdr:rowOff>
                  </from>
                  <to>
                    <xdr:col>3</xdr:col>
                    <xdr:colOff>428625</xdr:colOff>
                    <xdr:row>10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r:id="rId8" name="Check Box 6">
              <controlPr defaultSize="0" autoFill="0" autoLine="0" autoPict="0">
                <anchor moveWithCells="1">
                  <from>
                    <xdr:col>3</xdr:col>
                    <xdr:colOff>219075</xdr:colOff>
                    <xdr:row>11</xdr:row>
                    <xdr:rowOff>0</xdr:rowOff>
                  </from>
                  <to>
                    <xdr:col>3</xdr:col>
                    <xdr:colOff>409575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r:id="rId9" name="Check Box 8">
              <controlPr defaultSize="0" autoFill="0" autoLine="0" autoPict="0">
                <anchor moveWithCells="1">
                  <from>
                    <xdr:col>3</xdr:col>
                    <xdr:colOff>219075</xdr:colOff>
                    <xdr:row>12</xdr:row>
                    <xdr:rowOff>19050</xdr:rowOff>
                  </from>
                  <to>
                    <xdr:col>3</xdr:col>
                    <xdr:colOff>600075</xdr:colOff>
                    <xdr:row>12</xdr:row>
                    <xdr:rowOff>295275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r:id="rId10" name="Check Box 9">
              <controlPr defaultSize="0" autoFill="0" autoLine="0" autoPict="0">
                <anchor moveWithCells="1">
                  <from>
                    <xdr:col>3</xdr:col>
                    <xdr:colOff>238125</xdr:colOff>
                    <xdr:row>18</xdr:row>
                    <xdr:rowOff>295275</xdr:rowOff>
                  </from>
                  <to>
                    <xdr:col>3</xdr:col>
                    <xdr:colOff>542925</xdr:colOff>
                    <xdr:row>19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r:id="rId11" name="Check Box 12">
              <controlPr defaultSize="0" autoFill="0" autoLine="0" autoPict="0">
                <anchor moveWithCells="1">
                  <from>
                    <xdr:col>3</xdr:col>
                    <xdr:colOff>238125</xdr:colOff>
                    <xdr:row>22</xdr:row>
                    <xdr:rowOff>66675</xdr:rowOff>
                  </from>
                  <to>
                    <xdr:col>3</xdr:col>
                    <xdr:colOff>552450</xdr:colOff>
                    <xdr:row>23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CAD05E-7CE5-4B24-A7EC-779FD2B051B2}">
  <dimension ref="A1:A2"/>
  <sheetViews>
    <sheetView workbookViewId="0">
      <selection activeCell="A3" sqref="A3"/>
    </sheetView>
  </sheetViews>
  <sheetFormatPr baseColWidth="10" defaultRowHeight="15" x14ac:dyDescent="0.25"/>
  <sheetData>
    <row r="1" spans="1:1" x14ac:dyDescent="0.25">
      <c r="A1" t="b">
        <v>0</v>
      </c>
    </row>
    <row r="2" spans="1:1" x14ac:dyDescent="0.25">
      <c r="A2" t="b">
        <v>0</v>
      </c>
    </row>
  </sheetData>
  <pageMargins left="0.7" right="0.7" top="0.78740157499999996" bottom="0.78740157499999996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2</vt:i4>
      </vt:variant>
    </vt:vector>
  </HeadingPairs>
  <TitlesOfParts>
    <vt:vector size="2" baseType="lpstr">
      <vt:lpstr>Tabelle1</vt:lpstr>
      <vt:lpstr>Tabelle2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Schöfbeck, Josef (StMELF)</dc:creator>
  <cp:lastModifiedBy>Vetter, Barbara (StMELF-HPR)</cp:lastModifiedBy>
  <dcterms:created xsi:type="dcterms:W3CDTF">2023-05-12T13:11:39Z</dcterms:created>
  <dcterms:modified xsi:type="dcterms:W3CDTF">2023-05-17T07:12:41Z</dcterms:modified>
</cp:coreProperties>
</file>