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codeName="{C026B480-071E-DA80-A48C-D3F380F32C35}"/>
  <workbookPr codeName="DieseArbeitsmappe"/>
  <mc:AlternateContent xmlns:mc="http://schemas.openxmlformats.org/markup-compatibility/2006">
    <mc:Choice Requires="x15">
      <x15ac:absPath xmlns:x15ac="http://schemas.microsoft.com/office/spreadsheetml/2010/11/ac" url="H:\Projekte\AusbildungLandwirt\AUSBILDE\"/>
    </mc:Choice>
  </mc:AlternateContent>
  <xr:revisionPtr revIDLastSave="0" documentId="13_ncr:1_{4C804805-A1E9-4E9C-9F6B-6DACAC778707}" xr6:coauthVersionLast="47" xr6:coauthVersionMax="47" xr10:uidLastSave="{00000000-0000-0000-0000-000000000000}"/>
  <workbookProtection workbookPassword="DA75" lockStructure="1"/>
  <bookViews>
    <workbookView showHorizontalScroll="0" showVerticalScroll="0" showSheetTabs="0" xWindow="-120" yWindow="-120" windowWidth="20730" windowHeight="11160" activeTab="1" xr2:uid="{00000000-000D-0000-FFFF-FFFF00000000}"/>
  </bookViews>
  <sheets>
    <sheet name="Sachbezüge" sheetId="2" r:id="rId1"/>
    <sheet name="Lohn" sheetId="1" r:id="rId2"/>
  </sheets>
  <definedNames>
    <definedName name="_xlnm.Print_Area" localSheetId="0">Sachbezüge!$A$1:$F$29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D8" i="1" l="1"/>
  <c r="E8" i="1"/>
  <c r="F8" i="1"/>
  <c r="J8" i="1"/>
  <c r="K8" i="1"/>
  <c r="D9" i="1"/>
  <c r="E9" i="1"/>
  <c r="F9" i="1"/>
  <c r="J9" i="1"/>
  <c r="K9" i="1"/>
  <c r="D10" i="1"/>
  <c r="E10" i="1"/>
  <c r="F10" i="1"/>
  <c r="J10" i="1"/>
  <c r="K10" i="1"/>
  <c r="D11" i="1"/>
  <c r="E11" i="1"/>
  <c r="F11" i="1"/>
  <c r="J11" i="1"/>
  <c r="K11" i="1"/>
  <c r="D12" i="1"/>
  <c r="E12" i="1"/>
  <c r="F12" i="1"/>
  <c r="J12" i="1"/>
  <c r="K12" i="1"/>
  <c r="D13" i="1"/>
  <c r="E13" i="1"/>
  <c r="F13" i="1"/>
  <c r="J13" i="1"/>
  <c r="K13" i="1"/>
  <c r="D23" i="1"/>
  <c r="E31" i="1"/>
  <c r="G8" i="1"/>
  <c r="H8" i="1" s="1"/>
  <c r="I8" i="1" s="1"/>
  <c r="G13" i="1"/>
  <c r="G12" i="1"/>
  <c r="G11" i="1"/>
  <c r="G10" i="1"/>
  <c r="G9" i="1"/>
  <c r="H11" i="1" l="1"/>
  <c r="I11" i="1" s="1"/>
  <c r="H10" i="1"/>
  <c r="I10" i="1" s="1"/>
  <c r="H13" i="1"/>
  <c r="I13" i="1" s="1"/>
  <c r="L13" i="1" s="1"/>
  <c r="H9" i="1"/>
  <c r="I9" i="1" s="1"/>
  <c r="L9" i="1" s="1"/>
  <c r="H12" i="1"/>
  <c r="I12" i="1" s="1"/>
  <c r="L12" i="1"/>
  <c r="L10" i="1"/>
  <c r="L8" i="1"/>
  <c r="L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Gassner</author>
    <author>ebga</author>
  </authors>
  <commentList>
    <comment ref="D28" authorId="0" shapeId="0" xr:uid="{00000000-0006-0000-0100-000001000000}">
      <text>
        <r>
          <rPr>
            <b/>
            <sz val="10"/>
            <color indexed="81"/>
            <rFont val="Tahoma"/>
            <family val="2"/>
          </rPr>
          <t>Der allgemeine Beitragssatz zur gesetzlichen Krankenkasse wird zum 1. Januar 2015 von 15,5 % auf 14,6 % gesenkt! Der Arbeitnehmeranteil beträgt 7,3 %. Zusätzlich kann die Krankenkasse einen Zusatzbeitrag erheben.</t>
        </r>
      </text>
    </comment>
    <comment ref="F28" authorId="1" shapeId="0" xr:uid="{00000000-0006-0000-0100-000002000000}">
      <text>
        <r>
          <rPr>
            <b/>
            <sz val="10"/>
            <color indexed="81"/>
            <rFont val="Tahoma"/>
            <family val="2"/>
          </rPr>
          <t>Hier ist der Zusatzbeitrag der Krankenkasse einzugeben!
Ab 1.1.19 teilen sich der Arbeitgeber und Arbeitnehmer den Zusatzbeitrag je zur Hälfte!</t>
        </r>
      </text>
    </comment>
    <comment ref="J28" authorId="1" shapeId="0" xr:uid="{00000000-0006-0000-0100-000003000000}">
      <text>
        <r>
          <rPr>
            <b/>
            <sz val="10"/>
            <color indexed="81"/>
            <rFont val="Tahoma"/>
            <family val="2"/>
          </rPr>
          <t>Laut Tarifvertrag zur betrieblichen Altersvorsorge für Landarbeiter und Auszubildende in Bayern kann freiwillig ein Beitrag von 10.- € mtl. geleistet werden.</t>
        </r>
      </text>
    </comment>
    <comment ref="J30" authorId="1" shapeId="0" xr:uid="{00000000-0006-0000-0100-000004000000}">
      <text>
        <r>
          <rPr>
            <b/>
            <sz val="10"/>
            <color indexed="81"/>
            <rFont val="Tahoma"/>
            <family val="2"/>
          </rPr>
          <t>Kinderlose Azubis, die das 23. Lebensjahr vollendet haben, müssen ab Juli 2023 einen Beitragszuschlag von 0,60 % der Bruttovergütung in die Pflegekasse bezahlen.</t>
        </r>
      </text>
    </comment>
  </commentList>
</comments>
</file>

<file path=xl/sharedStrings.xml><?xml version="1.0" encoding="utf-8"?>
<sst xmlns="http://schemas.openxmlformats.org/spreadsheetml/2006/main" count="76" uniqueCount="70">
  <si>
    <t>Zwischen-
summe</t>
  </si>
  <si>
    <t>ab dem 13. Monat,
unter 18 Jahren</t>
  </si>
  <si>
    <t>in den ersten 6 Mona-
ten, über 18 Jahren</t>
  </si>
  <si>
    <t>ab dem 7. Monat,
über 18 Jahren</t>
  </si>
  <si>
    <t>(30 Tage)</t>
  </si>
  <si>
    <t>in Bayern</t>
  </si>
  <si>
    <t>+ für freie Verpflegung</t>
  </si>
  <si>
    <t>Frühstück</t>
  </si>
  <si>
    <t>Mittagessen</t>
  </si>
  <si>
    <t>Abendessen</t>
  </si>
  <si>
    <t>Verpflegung
insgesamt</t>
  </si>
  <si>
    <t>monatlich</t>
  </si>
  <si>
    <t>kalendertäglich</t>
  </si>
  <si>
    <t>+ für freie Unterkunft</t>
  </si>
  <si>
    <t>Unterkunft allgemein</t>
  </si>
  <si>
    <t>Erläuterungen:</t>
  </si>
  <si>
    <t>oder</t>
  </si>
  <si>
    <t>und</t>
  </si>
  <si>
    <t>ja</t>
  </si>
  <si>
    <t>Unterkunft:</t>
  </si>
  <si>
    <t>(ja od. nein)</t>
  </si>
  <si>
    <t>EUR</t>
  </si>
  <si>
    <t>Aufnahme im Arbeitgeberhaushalt/</t>
  </si>
  <si>
    <t>Gemeinschaftsunterkunft EUR</t>
  </si>
  <si>
    <t>Altersver-
sorgung</t>
  </si>
  <si>
    <t>+</t>
  </si>
  <si>
    <t>nein</t>
  </si>
  <si>
    <t>Auszubildende/r:</t>
  </si>
  <si>
    <t>nach dem Tarifvertrag über Ausbildungsvergütungen in der Land- und Forstwirtschaft in Bayern</t>
  </si>
  <si>
    <t>Brutto-
vergütung
nach Tarif</t>
  </si>
  <si>
    <t>Kranken-
versicherung
AN-Anteil</t>
  </si>
  <si>
    <t>Renten-
versicherung
AN-Anteil</t>
  </si>
  <si>
    <t>Pflege-
versicherung
AN-Anteil</t>
  </si>
  <si>
    <t>Arbeitslosen-
versicherung
AN-Anteil</t>
  </si>
  <si>
    <t>Summe der
Abzüge
AN-Anteil Sozialvers.</t>
  </si>
  <si>
    <t>Sachbezüge
nach Angabe</t>
  </si>
  <si>
    <t>Netto-
vergütung
ggf. ./. Lohnsteuer</t>
  </si>
  <si>
    <t>Tarif siehe:</t>
  </si>
  <si>
    <t>(ja=voller Monat od. nein)</t>
  </si>
  <si>
    <t>Frühstück:</t>
  </si>
  <si>
    <t>Mittagessen:</t>
  </si>
  <si>
    <t>Abendessen:</t>
  </si>
  <si>
    <t>KrankenVS</t>
  </si>
  <si>
    <t>RentenVS</t>
  </si>
  <si>
    <t>PflegeVS</t>
  </si>
  <si>
    <t>Angaben zu den Sachbezügen</t>
  </si>
  <si>
    <r>
      <t xml:space="preserve">Sozialversicherungsbeitrag  </t>
    </r>
    <r>
      <rPr>
        <b/>
        <sz val="9"/>
        <rFont val="Arial"/>
        <family val="2"/>
      </rPr>
      <t>(Arbeitnehmeranteil 50%)</t>
    </r>
  </si>
  <si>
    <t>Anzahl erhaltene</t>
  </si>
  <si>
    <t>Zusätzliche</t>
  </si>
  <si>
    <t>Altersversorgung:</t>
  </si>
  <si>
    <t>Arbl.VS</t>
  </si>
  <si>
    <t xml:space="preserve"> </t>
  </si>
  <si>
    <t>1 Azubi monatlich</t>
  </si>
  <si>
    <t>2 Azubis monatlich</t>
  </si>
  <si>
    <t>3 Azubis monatlich</t>
  </si>
  <si>
    <t>mehr als 3 Azubis mtl.</t>
  </si>
  <si>
    <t>Unterkunft belegt mit</t>
  </si>
  <si>
    <t>http://www.stmelf.bayern.de/berufsbildung/berufe//004067/</t>
  </si>
  <si>
    <r>
      <t xml:space="preserve">Die </t>
    </r>
    <r>
      <rPr>
        <b/>
        <sz val="11"/>
        <rFont val="Arial"/>
        <family val="2"/>
      </rPr>
      <t>Sachbezüge</t>
    </r>
    <r>
      <rPr>
        <sz val="11"/>
        <rFont val="Arial"/>
        <family val="2"/>
      </rPr>
      <t xml:space="preserve"> dürfen maximal </t>
    </r>
    <r>
      <rPr>
        <b/>
        <sz val="11"/>
        <rFont val="Arial"/>
        <family val="2"/>
      </rPr>
      <t>75% der Bruttovergütung</t>
    </r>
    <r>
      <rPr>
        <sz val="11"/>
        <rFont val="Arial"/>
        <family val="2"/>
      </rPr>
      <t xml:space="preserve"> betragen.</t>
    </r>
  </si>
  <si>
    <t xml:space="preserve">Berechtigterweise nicht in Anspruch genommene Sachbezüge (Urlaub, Berufsschultage, Lehrgänge, u.ä.) </t>
  </si>
  <si>
    <t>müssen dem Auszubildenden ausbezahlt bzw. erstattet werden.</t>
  </si>
  <si>
    <t>(Zusatzbeitrag)</t>
  </si>
  <si>
    <t>in den ersten
6 Monaten</t>
  </si>
  <si>
    <t>ab dem 7. Monat</t>
  </si>
  <si>
    <t>ab dem 13. Monat</t>
  </si>
  <si>
    <t>(kinderlose, die das 23. Lebensjahr vollendet haben)</t>
  </si>
  <si>
    <r>
      <t xml:space="preserve">ã   </t>
    </r>
    <r>
      <rPr>
        <sz val="8"/>
        <rFont val="Arial"/>
        <family val="2"/>
      </rPr>
      <t>R. Gassner, AELF Ebersberg-Erding</t>
    </r>
  </si>
  <si>
    <t>Sachbezugswerte für Jugendliche und Auszubildende im Kalenderjahr 2024</t>
  </si>
  <si>
    <t>Für die Ermittlung des anzusetzenden Sachbezugswertes für einen Teil-Entgeltabrechnungszeitraum sind die jeweiligen Tagesbeträge mit der Anzahl der Kalendertage zu multiplizieren.
Wäre es nach Lage des Einzelfalles unbillig, den Wert der Unterkunft nach den vorstehenden Tabellenwerten zu bestimmen, kann die Unterkunft nach § 2 Abs. 3 S. 3  Sozialversicherungsentgelt-verordnung mit dem ortsüblichen Mietpreis bewertet werden.
Eine Aufnahme in den Arbeitgeberhaushalt liegt vor, wenn der Auszubildende sowohl in die Wohnungs- als auch in die Verpflegungsgemeinschaft des Arbeitgebers aufgenommen wird. Bei ausschließlicher Zurverfügungstellung von Unterkunft liegt dagegen keine "Aufnahme" in den Arbeitgeberhaushalt vor, so dass der ungekürzte Unterkunftswert anzusetzen ist.
Für freie Wohnung ist kein amtlicher Sachbezugswert festgesetzt. Vielmehr ist für freie Wohnung grundsätzlich der ortsübliche Mietpreis anzusetzen. Eine Wohnung ist im Gegensatz zur Unterkunft eine in sich geschlossene Einheit von Räumen, in denen ein selbstständiger Haushalt geführt werden kann. Wesentlich ist, dass eine Wasserversorgung und -entsorgung, zumindest eine einer Küche vergleichbare Kochgelegenheit sowie eine Toilette vorhanden sind. Danach stellt z.B. ein Einzimmerappartement mit Küchenzeile und WC als Nebenraum eine Wohnung dar, während bei Mitbenutzung von Bad, Toilette und Küche lediglich eine Unterkunft vorliegt. Wird mehreren Arbeitnehmern eine Wohnung zur gemeinsamen Nutzung (Wohngemeinschaft) zur Verfügung gestellt, liegt insoweit nicht freie Wohnung, sondern lediglich freie Unterkunft vor.
Ist die Feststellung des ortsüblichen Mietpreises mit außerordentlichen Schwierigkeiten verbunden, kann die Wohnung mit 4,89 EUR mtl. je Quadratmeter bzw. bei einfacher Ausstattung (ohne Sammelheizung oder ohne Bad oder Dusche) mit 4,00 EUR mtl. je Quadratmeter bewertet werden.
Bei Gewährung von unentgeltlichen oder verbilligten Mahlzeiten im Betrieb (§ 40 Abs. 2 Satz 1 Nr. 1 EStG) sind sowohl für volljährige Arbeitnehmer als auch für Jugendliche und Auszubildende nachstehende Beträge anzusetzen:
Frühstück:   2,17 EUR   /   Mittagessen:   4,13 EUR   /   Abendessen:   4,13 EUR.</t>
  </si>
  <si>
    <t>Vergütungsberechnung für Auszubildende ab 1.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</si>
</sst>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164" formatCode="#,##0.00\ &quot;DM&quot;;\-#,##0.00\ &quot;DM&quot;"/>
    <numFmt numFmtId="165" formatCode="#,##0.00\ [$€-1];\-#,##0.00\ [$€-1]"/>
  </numFmts>
  <fonts count="21" x14ac:knownFonts="1">
    <font>
      <sz val="11"/>
      <name val="Arial"/>
    </font>
    <font>
      <b/>
      <sz val="11"/>
      <name val="Arial"/>
      <family val="2"/>
    </font>
    <font>
      <sz val="11"/>
      <name val="Arial"/>
      <family val="2"/>
    </font>
    <font>
      <b/>
      <sz val="14"/>
      <name val="Arial"/>
      <family val="2"/>
    </font>
    <font>
      <sz val="6"/>
      <name val="Arial"/>
      <family val="2"/>
    </font>
    <font>
      <b/>
      <sz val="12"/>
      <name val="Arial"/>
      <family val="2"/>
    </font>
    <font>
      <b/>
      <sz val="11"/>
      <name val="Arial"/>
      <family val="2"/>
    </font>
    <font>
      <sz val="9"/>
      <name val="Arial"/>
      <family val="2"/>
    </font>
    <font>
      <sz val="10"/>
      <name val="Arial"/>
      <family val="2"/>
    </font>
    <font>
      <b/>
      <sz val="10"/>
      <color indexed="81"/>
      <name val="Tahoma"/>
      <family val="2"/>
    </font>
    <font>
      <sz val="11"/>
      <name val="Symbol"/>
      <family val="1"/>
      <charset val="2"/>
    </font>
    <font>
      <sz val="8"/>
      <name val="Arial"/>
      <family val="2"/>
    </font>
    <font>
      <sz val="11"/>
      <name val="Arial"/>
      <family val="2"/>
    </font>
    <font>
      <u/>
      <sz val="10.1"/>
      <color indexed="12"/>
      <name val="Arial"/>
      <family val="2"/>
    </font>
    <font>
      <b/>
      <sz val="9"/>
      <name val="Arial"/>
      <family val="2"/>
    </font>
    <font>
      <sz val="9.5"/>
      <name val="Arial"/>
      <family val="2"/>
    </font>
    <font>
      <sz val="14"/>
      <name val="Arial"/>
      <family val="2"/>
    </font>
    <font>
      <sz val="11"/>
      <name val="Times New Roman"/>
      <family val="1"/>
    </font>
    <font>
      <b/>
      <sz val="12"/>
      <name val="Times New Roman"/>
      <family val="1"/>
    </font>
    <font>
      <b/>
      <i/>
      <sz val="11"/>
      <name val="Times New Roman"/>
      <family val="1"/>
    </font>
    <font>
      <b/>
      <sz val="11"/>
      <name val="Times New Roman"/>
      <family val="1"/>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55"/>
        <bgColor indexed="64"/>
      </patternFill>
    </fill>
  </fills>
  <borders count="4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19">
    <xf numFmtId="0" fontId="0" fillId="0" borderId="0" xfId="0"/>
    <xf numFmtId="0" fontId="1" fillId="0" borderId="0" xfId="0" applyFont="1"/>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4" fillId="0" borderId="0" xfId="0" applyFont="1" applyAlignment="1">
      <alignment horizontal="centerContinuous"/>
    </xf>
    <xf numFmtId="0" fontId="0" fillId="0" borderId="6" xfId="0" applyBorder="1" applyAlignment="1">
      <alignment horizontal="center"/>
    </xf>
    <xf numFmtId="0" fontId="0" fillId="0" borderId="0" xfId="0" applyBorder="1"/>
    <xf numFmtId="0" fontId="6" fillId="0" borderId="0" xfId="0" applyFont="1"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7" fillId="0" borderId="8" xfId="0" applyFont="1" applyBorder="1" applyAlignment="1">
      <alignment vertical="top"/>
    </xf>
    <xf numFmtId="165" fontId="0" fillId="0" borderId="11" xfId="0" applyNumberFormat="1" applyBorder="1" applyAlignment="1" applyProtection="1">
      <alignment horizontal="center" vertical="center"/>
      <protection hidden="1"/>
    </xf>
    <xf numFmtId="165" fontId="0" fillId="0" borderId="0" xfId="0" applyNumberFormat="1" applyBorder="1" applyAlignment="1" applyProtection="1">
      <alignment horizontal="center" vertical="center"/>
      <protection hidden="1"/>
    </xf>
    <xf numFmtId="165" fontId="0" fillId="0" borderId="12" xfId="0" applyNumberFormat="1" applyBorder="1" applyAlignment="1" applyProtection="1">
      <alignment horizontal="center" vertical="center"/>
      <protection hidden="1"/>
    </xf>
    <xf numFmtId="165" fontId="0" fillId="0" borderId="13" xfId="0" applyNumberFormat="1" applyBorder="1" applyAlignment="1" applyProtection="1">
      <alignment horizontal="center" vertical="center"/>
      <protection hidden="1"/>
    </xf>
    <xf numFmtId="165" fontId="0" fillId="0" borderId="14" xfId="0" applyNumberFormat="1" applyBorder="1" applyAlignment="1" applyProtection="1">
      <alignment horizontal="center" vertical="center"/>
      <protection hidden="1"/>
    </xf>
    <xf numFmtId="165" fontId="0" fillId="0" borderId="15" xfId="0" applyNumberFormat="1" applyBorder="1" applyAlignment="1" applyProtection="1">
      <alignment horizontal="center" vertical="center"/>
      <protection hidden="1"/>
    </xf>
    <xf numFmtId="165" fontId="0" fillId="0" borderId="16" xfId="0" applyNumberFormat="1" applyBorder="1" applyAlignment="1" applyProtection="1">
      <alignment horizontal="center" vertical="center"/>
      <protection hidden="1"/>
    </xf>
    <xf numFmtId="0" fontId="7" fillId="0" borderId="0" xfId="0" applyFont="1" applyBorder="1" applyAlignment="1">
      <alignment vertical="top"/>
    </xf>
    <xf numFmtId="165" fontId="0" fillId="0" borderId="17" xfId="0" applyNumberFormat="1" applyBorder="1" applyAlignment="1" applyProtection="1">
      <alignment horizontal="center" vertical="center"/>
      <protection hidden="1"/>
    </xf>
    <xf numFmtId="165" fontId="0" fillId="0" borderId="18" xfId="0" applyNumberFormat="1" applyBorder="1" applyAlignment="1" applyProtection="1">
      <alignment horizontal="center" vertical="center"/>
      <protection hidden="1"/>
    </xf>
    <xf numFmtId="0" fontId="6" fillId="3" borderId="10" xfId="0" applyFont="1" applyFill="1" applyBorder="1" applyAlignment="1" applyProtection="1">
      <alignment horizontal="center"/>
    </xf>
    <xf numFmtId="0" fontId="10" fillId="0" borderId="0" xfId="0" applyFont="1" applyAlignment="1">
      <alignment vertical="center"/>
    </xf>
    <xf numFmtId="0" fontId="5" fillId="0" borderId="0" xfId="0" applyFont="1" applyProtection="1"/>
    <xf numFmtId="165" fontId="0" fillId="4" borderId="19" xfId="0" applyNumberFormat="1" applyFill="1" applyBorder="1" applyAlignment="1" applyProtection="1">
      <alignment horizontal="center" vertical="center"/>
      <protection locked="0"/>
    </xf>
    <xf numFmtId="165" fontId="0" fillId="4" borderId="20" xfId="0" applyNumberFormat="1" applyFill="1" applyBorder="1" applyAlignment="1" applyProtection="1">
      <alignment horizontal="center" vertical="center"/>
      <protection locked="0"/>
    </xf>
    <xf numFmtId="165" fontId="0" fillId="4" borderId="21" xfId="0" applyNumberFormat="1" applyFill="1" applyBorder="1" applyAlignment="1" applyProtection="1">
      <alignment horizontal="center" vertical="center"/>
      <protection locked="0"/>
    </xf>
    <xf numFmtId="0" fontId="13" fillId="0" borderId="0" xfId="1" applyAlignment="1" applyProtection="1"/>
    <xf numFmtId="0" fontId="0" fillId="0" borderId="22" xfId="0" applyBorder="1"/>
    <xf numFmtId="0" fontId="0" fillId="0" borderId="15" xfId="0" applyBorder="1" applyAlignment="1">
      <alignment horizontal="center"/>
    </xf>
    <xf numFmtId="0" fontId="0" fillId="0" borderId="15" xfId="0" applyBorder="1"/>
    <xf numFmtId="0" fontId="0" fillId="0" borderId="23" xfId="0" applyBorder="1"/>
    <xf numFmtId="10" fontId="0" fillId="0" borderId="6" xfId="0" applyNumberFormat="1" applyBorder="1" applyProtection="1"/>
    <xf numFmtId="10" fontId="0" fillId="0" borderId="0" xfId="0" applyNumberFormat="1" applyBorder="1" applyProtection="1"/>
    <xf numFmtId="165" fontId="0" fillId="0" borderId="0" xfId="0" applyNumberFormat="1" applyBorder="1" applyProtection="1">
      <protection hidden="1"/>
    </xf>
    <xf numFmtId="164" fontId="0" fillId="0" borderId="0" xfId="0" applyNumberFormat="1" applyBorder="1" applyProtection="1">
      <protection hidden="1"/>
    </xf>
    <xf numFmtId="0" fontId="6" fillId="4" borderId="23" xfId="0" applyFont="1" applyFill="1" applyBorder="1" applyAlignment="1" applyProtection="1">
      <alignment horizontal="center"/>
      <protection locked="0"/>
    </xf>
    <xf numFmtId="0" fontId="0" fillId="0" borderId="0" xfId="0" applyBorder="1" applyAlignment="1">
      <alignment horizontal="right"/>
    </xf>
    <xf numFmtId="10" fontId="0" fillId="4" borderId="0" xfId="0" applyNumberFormat="1" applyFill="1" applyBorder="1" applyAlignment="1" applyProtection="1">
      <alignment horizontal="center"/>
      <protection locked="0"/>
    </xf>
    <xf numFmtId="0" fontId="0" fillId="0" borderId="0" xfId="0" applyBorder="1" applyAlignment="1">
      <alignment horizontal="center"/>
    </xf>
    <xf numFmtId="10" fontId="0" fillId="4" borderId="10" xfId="0" applyNumberFormat="1" applyFill="1" applyBorder="1" applyAlignment="1" applyProtection="1">
      <alignment horizontal="left"/>
      <protection locked="0"/>
    </xf>
    <xf numFmtId="0" fontId="0" fillId="0" borderId="10" xfId="0" applyBorder="1"/>
    <xf numFmtId="0" fontId="0" fillId="0" borderId="8" xfId="0" applyBorder="1" applyAlignment="1">
      <alignment horizontal="right"/>
    </xf>
    <xf numFmtId="0" fontId="0" fillId="0" borderId="8" xfId="0" applyBorder="1" applyAlignment="1">
      <alignment horizontal="center"/>
    </xf>
    <xf numFmtId="10" fontId="0" fillId="0" borderId="9" xfId="0" applyNumberFormat="1" applyBorder="1" applyAlignment="1" applyProtection="1">
      <alignment horizontal="left"/>
      <protection hidden="1"/>
    </xf>
    <xf numFmtId="0" fontId="7" fillId="0" borderId="24" xfId="0" applyFont="1" applyBorder="1" applyAlignment="1">
      <alignment vertical="top"/>
    </xf>
    <xf numFmtId="10" fontId="0" fillId="0" borderId="24" xfId="0" applyNumberFormat="1" applyBorder="1" applyAlignment="1" applyProtection="1">
      <alignment horizontal="left"/>
    </xf>
    <xf numFmtId="0" fontId="6" fillId="0" borderId="10" xfId="0" applyFont="1" applyBorder="1"/>
    <xf numFmtId="0" fontId="12" fillId="0" borderId="25" xfId="0" applyFont="1" applyBorder="1" applyAlignment="1">
      <alignment horizontal="left"/>
    </xf>
    <xf numFmtId="0" fontId="4" fillId="0" borderId="10" xfId="0" applyFont="1" applyBorder="1"/>
    <xf numFmtId="0" fontId="0" fillId="5" borderId="0" xfId="0" applyFill="1"/>
    <xf numFmtId="0" fontId="6" fillId="0" borderId="5" xfId="0" applyFont="1" applyBorder="1"/>
    <xf numFmtId="0" fontId="6" fillId="0" borderId="22" xfId="0" applyFont="1" applyBorder="1"/>
    <xf numFmtId="0" fontId="0" fillId="0" borderId="26" xfId="0" applyBorder="1" applyAlignment="1">
      <alignment horizontal="right"/>
    </xf>
    <xf numFmtId="0" fontId="6" fillId="4" borderId="27" xfId="0" applyFont="1" applyFill="1" applyBorder="1" applyAlignment="1" applyProtection="1">
      <alignment horizontal="center"/>
      <protection locked="0"/>
    </xf>
    <xf numFmtId="0" fontId="0" fillId="0" borderId="28" xfId="0" applyBorder="1" applyAlignment="1">
      <alignment horizontal="right"/>
    </xf>
    <xf numFmtId="0" fontId="6" fillId="6" borderId="29" xfId="0" applyFont="1" applyFill="1" applyBorder="1" applyAlignment="1" applyProtection="1">
      <alignment horizontal="center"/>
    </xf>
    <xf numFmtId="0" fontId="6" fillId="4" borderId="30" xfId="0" applyFont="1" applyFill="1" applyBorder="1" applyAlignment="1" applyProtection="1">
      <alignment horizontal="center"/>
      <protection locked="0"/>
    </xf>
    <xf numFmtId="0" fontId="0" fillId="0" borderId="31" xfId="0" applyBorder="1" applyAlignment="1">
      <alignment horizontal="right"/>
    </xf>
    <xf numFmtId="0" fontId="6" fillId="4" borderId="32" xfId="0" applyFont="1" applyFill="1" applyBorder="1" applyAlignment="1" applyProtection="1">
      <alignment horizontal="center"/>
      <protection locked="0"/>
    </xf>
    <xf numFmtId="0" fontId="0" fillId="7" borderId="0" xfId="0" applyFill="1"/>
    <xf numFmtId="0" fontId="3" fillId="7" borderId="0" xfId="0" applyFont="1" applyFill="1" applyProtection="1"/>
    <xf numFmtId="0" fontId="10" fillId="7" borderId="0" xfId="0" applyFont="1" applyFill="1" applyAlignment="1">
      <alignment vertical="center"/>
    </xf>
    <xf numFmtId="0" fontId="4" fillId="7" borderId="0" xfId="0" applyFont="1" applyFill="1" applyAlignment="1">
      <alignment horizontal="right"/>
    </xf>
    <xf numFmtId="0" fontId="12" fillId="0" borderId="5" xfId="0" applyFont="1" applyBorder="1"/>
    <xf numFmtId="0" fontId="0" fillId="0" borderId="24" xfId="0" applyBorder="1"/>
    <xf numFmtId="0" fontId="12" fillId="0" borderId="25" xfId="0" applyFont="1" applyBorder="1"/>
    <xf numFmtId="0" fontId="6" fillId="4" borderId="8" xfId="0" applyFont="1" applyFill="1" applyBorder="1" applyAlignment="1" applyProtection="1">
      <alignment horizontal="center"/>
      <protection locked="0"/>
    </xf>
    <xf numFmtId="0" fontId="7" fillId="0" borderId="9" xfId="0" applyFont="1" applyBorder="1" applyAlignment="1">
      <alignment vertical="top"/>
    </xf>
    <xf numFmtId="0" fontId="8" fillId="0" borderId="0" xfId="0" applyFont="1" applyAlignment="1">
      <alignment horizontal="right" wrapText="1"/>
    </xf>
    <xf numFmtId="0" fontId="8" fillId="0" borderId="0" xfId="0" applyFont="1" applyAlignment="1">
      <alignment horizontal="left" wrapText="1"/>
    </xf>
    <xf numFmtId="0" fontId="15" fillId="0" borderId="0" xfId="0" applyFont="1" applyAlignment="1">
      <alignment horizontal="right" wrapText="1"/>
    </xf>
    <xf numFmtId="0" fontId="16" fillId="0" borderId="0" xfId="0" applyFont="1" applyAlignment="1">
      <alignment horizontal="right"/>
    </xf>
    <xf numFmtId="0" fontId="17" fillId="0" borderId="0" xfId="0" applyFont="1"/>
    <xf numFmtId="0" fontId="18" fillId="0" borderId="0" xfId="0" applyFont="1" applyProtection="1"/>
    <xf numFmtId="0" fontId="18" fillId="0" borderId="0" xfId="0" applyFont="1"/>
    <xf numFmtId="0" fontId="19" fillId="0" borderId="0" xfId="0" quotePrefix="1" applyFont="1"/>
    <xf numFmtId="0" fontId="17" fillId="0" borderId="5" xfId="0" applyFont="1" applyBorder="1"/>
    <xf numFmtId="0" fontId="17" fillId="0" borderId="33" xfId="0" applyFont="1" applyBorder="1" applyAlignment="1">
      <alignment horizontal="center"/>
    </xf>
    <xf numFmtId="0" fontId="17" fillId="0" borderId="6" xfId="0" applyFont="1" applyBorder="1" applyAlignment="1">
      <alignment horizontal="center"/>
    </xf>
    <xf numFmtId="0" fontId="17" fillId="0" borderId="24" xfId="0" applyFont="1" applyBorder="1" applyAlignment="1">
      <alignment horizontal="center" wrapText="1"/>
    </xf>
    <xf numFmtId="0" fontId="17" fillId="0" borderId="34" xfId="0" applyFont="1" applyBorder="1"/>
    <xf numFmtId="0" fontId="17" fillId="0" borderId="25" xfId="0" applyFont="1" applyBorder="1"/>
    <xf numFmtId="0" fontId="17" fillId="0" borderId="34" xfId="0" applyFont="1" applyBorder="1" applyAlignment="1">
      <alignment wrapText="1"/>
    </xf>
    <xf numFmtId="0" fontId="17" fillId="0" borderId="7" xfId="0" applyFont="1" applyBorder="1"/>
    <xf numFmtId="0" fontId="20" fillId="0" borderId="0" xfId="0" applyFont="1"/>
    <xf numFmtId="7" fontId="17" fillId="0" borderId="35" xfId="0" applyNumberFormat="1" applyFont="1" applyBorder="1" applyAlignment="1" applyProtection="1">
      <alignment horizontal="center" vertical="center"/>
    </xf>
    <xf numFmtId="165" fontId="17" fillId="0" borderId="36" xfId="0" applyNumberFormat="1" applyFont="1" applyBorder="1" applyAlignment="1" applyProtection="1">
      <alignment horizontal="center" vertical="center"/>
    </xf>
    <xf numFmtId="7" fontId="17" fillId="0" borderId="33" xfId="0" applyNumberFormat="1" applyFont="1" applyBorder="1" applyAlignment="1" applyProtection="1">
      <alignment horizontal="center" vertical="center"/>
    </xf>
    <xf numFmtId="7" fontId="17" fillId="0" borderId="37" xfId="0" applyNumberFormat="1" applyFont="1" applyBorder="1" applyAlignment="1" applyProtection="1">
      <alignment horizontal="center" vertical="center"/>
    </xf>
    <xf numFmtId="0" fontId="17" fillId="0" borderId="0" xfId="0" applyFont="1" applyBorder="1"/>
    <xf numFmtId="165" fontId="17" fillId="0" borderId="0" xfId="0" applyNumberFormat="1" applyFont="1" applyBorder="1" applyAlignment="1" applyProtection="1">
      <alignment horizontal="center" vertical="center"/>
    </xf>
    <xf numFmtId="0" fontId="17" fillId="0" borderId="0" xfId="0" applyFont="1" applyAlignment="1">
      <alignment horizontal="left" vertical="top" wrapText="1"/>
    </xf>
    <xf numFmtId="0" fontId="2" fillId="5" borderId="0" xfId="0" applyFont="1" applyFill="1"/>
    <xf numFmtId="0" fontId="8" fillId="0" borderId="10" xfId="0" applyFont="1" applyBorder="1"/>
    <xf numFmtId="0" fontId="2" fillId="0" borderId="38" xfId="0" applyFont="1" applyBorder="1" applyAlignment="1">
      <alignment horizontal="right" vertical="center" wrapText="1"/>
    </xf>
    <xf numFmtId="0" fontId="2" fillId="0" borderId="14" xfId="0" applyFont="1" applyBorder="1" applyAlignment="1">
      <alignment horizontal="right" vertical="center" wrapText="1"/>
    </xf>
    <xf numFmtId="0" fontId="11" fillId="0" borderId="14" xfId="0" applyFont="1" applyBorder="1" applyAlignment="1">
      <alignment horizontal="right" vertical="center" wrapText="1"/>
    </xf>
    <xf numFmtId="0" fontId="2" fillId="0" borderId="17" xfId="0" applyFont="1" applyBorder="1" applyAlignment="1">
      <alignment horizontal="right" vertical="center" wrapText="1"/>
    </xf>
    <xf numFmtId="0" fontId="2" fillId="0" borderId="25" xfId="0" applyFont="1" applyBorder="1"/>
    <xf numFmtId="0" fontId="1" fillId="4" borderId="6" xfId="0" applyFont="1" applyFill="1" applyBorder="1" applyAlignment="1" applyProtection="1">
      <alignment horizontal="center"/>
      <protection locked="0"/>
    </xf>
    <xf numFmtId="10" fontId="0" fillId="4" borderId="8" xfId="0" applyNumberFormat="1" applyFill="1" applyBorder="1" applyAlignment="1" applyProtection="1">
      <alignment horizontal="center"/>
      <protection locked="0"/>
    </xf>
    <xf numFmtId="165" fontId="17" fillId="0" borderId="34" xfId="0" applyNumberFormat="1" applyFont="1" applyBorder="1" applyAlignment="1" applyProtection="1">
      <alignment horizontal="center" vertical="center"/>
    </xf>
    <xf numFmtId="165" fontId="17" fillId="0" borderId="39" xfId="0" applyNumberFormat="1" applyFont="1" applyBorder="1" applyAlignment="1" applyProtection="1">
      <alignment horizontal="center" vertical="center"/>
    </xf>
    <xf numFmtId="165" fontId="17" fillId="0" borderId="25" xfId="0" applyNumberFormat="1" applyFont="1" applyBorder="1" applyAlignment="1" applyProtection="1">
      <alignment horizontal="center" vertical="center"/>
    </xf>
    <xf numFmtId="165" fontId="17" fillId="0" borderId="9" xfId="0" applyNumberFormat="1" applyFont="1" applyBorder="1" applyAlignment="1" applyProtection="1">
      <alignment horizontal="center" vertical="center"/>
    </xf>
    <xf numFmtId="0" fontId="17" fillId="0" borderId="0" xfId="0" applyFont="1" applyAlignment="1">
      <alignment horizontal="left" vertical="top" wrapText="1"/>
    </xf>
    <xf numFmtId="0" fontId="17" fillId="0" borderId="33" xfId="0" applyFont="1" applyBorder="1" applyAlignment="1">
      <alignment horizontal="left" vertical="center" wrapText="1"/>
    </xf>
    <xf numFmtId="0" fontId="17" fillId="0" borderId="36" xfId="0" applyFont="1" applyBorder="1" applyAlignment="1">
      <alignment horizontal="left" vertical="center" wrapText="1"/>
    </xf>
    <xf numFmtId="0" fontId="17" fillId="0" borderId="5"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vertical="top" wrapText="1"/>
    </xf>
    <xf numFmtId="0" fontId="17" fillId="0" borderId="9" xfId="0" applyFont="1" applyBorder="1" applyAlignment="1">
      <alignment horizontal="center" vertical="top"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647700</xdr:colOff>
      <xdr:row>17</xdr:row>
      <xdr:rowOff>333375</xdr:rowOff>
    </xdr:from>
    <xdr:to>
      <xdr:col>4</xdr:col>
      <xdr:colOff>657225</xdr:colOff>
      <xdr:row>20</xdr:row>
      <xdr:rowOff>19050</xdr:rowOff>
    </xdr:to>
    <xdr:sp macro="" textlink="">
      <xdr:nvSpPr>
        <xdr:cNvPr id="2373" name="Oval 2">
          <a:extLst>
            <a:ext uri="{FF2B5EF4-FFF2-40B4-BE49-F238E27FC236}">
              <a16:creationId xmlns:a16="http://schemas.microsoft.com/office/drawing/2014/main" id="{00000000-0008-0000-0000-000045090000}"/>
            </a:ext>
          </a:extLst>
        </xdr:cNvPr>
        <xdr:cNvSpPr>
          <a:spLocks noChangeArrowheads="1"/>
        </xdr:cNvSpPr>
      </xdr:nvSpPr>
      <xdr:spPr bwMode="auto">
        <a:xfrm>
          <a:off x="4257675" y="3552825"/>
          <a:ext cx="1028700" cy="4381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304800</xdr:colOff>
      <xdr:row>0</xdr:row>
      <xdr:rowOff>0</xdr:rowOff>
    </xdr:from>
    <xdr:to>
      <xdr:col>5</xdr:col>
      <xdr:colOff>95250</xdr:colOff>
      <xdr:row>0</xdr:row>
      <xdr:rowOff>0</xdr:rowOff>
    </xdr:to>
    <xdr:pic>
      <xdr:nvPicPr>
        <xdr:cNvPr id="2374" name="Picture 4" descr="Wappen 30mm">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50" y="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161925</xdr:rowOff>
    </xdr:from>
    <xdr:to>
      <xdr:col>4</xdr:col>
      <xdr:colOff>1400175</xdr:colOff>
      <xdr:row>4</xdr:row>
      <xdr:rowOff>142875</xdr:rowOff>
    </xdr:to>
    <xdr:pic>
      <xdr:nvPicPr>
        <xdr:cNvPr id="2375" name="Picture 6" descr="Wappen 30mm">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81550" y="161925"/>
          <a:ext cx="12477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704850</xdr:colOff>
      <xdr:row>0</xdr:row>
      <xdr:rowOff>163830</xdr:rowOff>
    </xdr:from>
    <xdr:to>
      <xdr:col>4</xdr:col>
      <xdr:colOff>133351</xdr:colOff>
      <xdr:row>3</xdr:row>
      <xdr:rowOff>47714</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704850" y="163830"/>
          <a:ext cx="4057651" cy="5220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lang="de-DE" sz="1400">
              <a:latin typeface="Arial" pitchFamily="34" charset="0"/>
              <a:cs typeface="Arial" pitchFamily="34" charset="0"/>
            </a:rPr>
            <a:t>Bayerisches Staatsministerium für Ernährung,</a:t>
          </a:r>
          <a:br>
            <a:rPr lang="de-DE" sz="1400">
              <a:latin typeface="Arial" pitchFamily="34" charset="0"/>
              <a:cs typeface="Arial" pitchFamily="34" charset="0"/>
            </a:rPr>
          </a:br>
          <a:r>
            <a:rPr lang="de-DE" sz="1400">
              <a:latin typeface="Arial" pitchFamily="34" charset="0"/>
              <a:cs typeface="Arial" pitchFamily="34" charset="0"/>
            </a:rPr>
            <a:t>Landwirtschaft,</a:t>
          </a:r>
          <a:r>
            <a:rPr lang="de-DE" sz="1400" baseline="0">
              <a:latin typeface="Arial" pitchFamily="34" charset="0"/>
              <a:cs typeface="Arial" pitchFamily="34" charset="0"/>
            </a:rPr>
            <a:t> </a:t>
          </a:r>
          <a:r>
            <a:rPr lang="de-DE" sz="1400">
              <a:latin typeface="Arial" pitchFamily="34" charset="0"/>
              <a:cs typeface="Arial" pitchFamily="34" charset="0"/>
            </a:rPr>
            <a:t>Forsten und Tourismus</a:t>
          </a:r>
        </a:p>
      </xdr:txBody>
    </xdr:sp>
    <xdr:clientData/>
  </xdr:twoCellAnchor>
  <mc:AlternateContent xmlns:mc="http://schemas.openxmlformats.org/markup-compatibility/2006">
    <mc:Choice xmlns:a14="http://schemas.microsoft.com/office/drawing/2010/main" Requires="a14">
      <xdr:twoCellAnchor editAs="oneCell">
        <xdr:from>
          <xdr:col>4</xdr:col>
          <xdr:colOff>857250</xdr:colOff>
          <xdr:row>6</xdr:row>
          <xdr:rowOff>114300</xdr:rowOff>
        </xdr:from>
        <xdr:to>
          <xdr:col>5</xdr:col>
          <xdr:colOff>304800</xdr:colOff>
          <xdr:row>8</xdr:row>
          <xdr:rowOff>38100</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428625</xdr:colOff>
      <xdr:row>13</xdr:row>
      <xdr:rowOff>19050</xdr:rowOff>
    </xdr:from>
    <xdr:to>
      <xdr:col>10</xdr:col>
      <xdr:colOff>752475</xdr:colOff>
      <xdr:row>19</xdr:row>
      <xdr:rowOff>0</xdr:rowOff>
    </xdr:to>
    <xdr:sp macro="" textlink="">
      <xdr:nvSpPr>
        <xdr:cNvPr id="1133" name="Line 2">
          <a:extLst>
            <a:ext uri="{FF2B5EF4-FFF2-40B4-BE49-F238E27FC236}">
              <a16:creationId xmlns:a16="http://schemas.microsoft.com/office/drawing/2014/main" id="{00000000-0008-0000-0100-00006D040000}"/>
            </a:ext>
          </a:extLst>
        </xdr:cNvPr>
        <xdr:cNvSpPr>
          <a:spLocks noChangeShapeType="1"/>
        </xdr:cNvSpPr>
      </xdr:nvSpPr>
      <xdr:spPr bwMode="auto">
        <a:xfrm flipH="1" flipV="1">
          <a:off x="7943850" y="3371850"/>
          <a:ext cx="1143000" cy="1076325"/>
        </a:xfrm>
        <a:prstGeom prst="line">
          <a:avLst/>
        </a:prstGeom>
        <a:noFill/>
        <a:ln w="25400">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9525</xdr:colOff>
          <xdr:row>20</xdr:row>
          <xdr:rowOff>114300</xdr:rowOff>
        </xdr:from>
        <xdr:to>
          <xdr:col>3</xdr:col>
          <xdr:colOff>200025</xdr:colOff>
          <xdr:row>24</xdr:row>
          <xdr:rowOff>161925</xdr:rowOff>
        </xdr:to>
        <xdr:sp macro="" textlink="">
          <xdr:nvSpPr>
            <xdr:cNvPr id="1032" name="CommandButton2"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www.stmelf.bayern.de/berufsbildung/berufe/004067/"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F30"/>
  <sheetViews>
    <sheetView showGridLines="0" showRowColHeaders="0" workbookViewId="0"/>
  </sheetViews>
  <sheetFormatPr baseColWidth="10" defaultRowHeight="14.25" x14ac:dyDescent="0.2"/>
  <cols>
    <col min="1" max="1" width="20.625" customWidth="1"/>
    <col min="2" max="4" width="13.375" customWidth="1"/>
    <col min="5" max="5" width="18.75" customWidth="1"/>
    <col min="6" max="6" width="6.625" customWidth="1"/>
  </cols>
  <sheetData>
    <row r="1" spans="1:5" x14ac:dyDescent="0.2">
      <c r="A1" s="76"/>
      <c r="B1" s="77" t="s">
        <v>51</v>
      </c>
      <c r="C1" s="75"/>
      <c r="D1" s="76"/>
    </row>
    <row r="2" spans="1:5" ht="18" x14ac:dyDescent="0.25">
      <c r="D2" s="78"/>
      <c r="E2" s="78"/>
    </row>
    <row r="3" spans="1:5" ht="18" x14ac:dyDescent="0.25">
      <c r="D3" s="78"/>
      <c r="E3" s="78"/>
    </row>
    <row r="4" spans="1:5" ht="18" x14ac:dyDescent="0.25">
      <c r="E4" s="78"/>
    </row>
    <row r="5" spans="1:5" ht="18" customHeight="1" x14ac:dyDescent="0.2"/>
    <row r="6" spans="1:5" ht="15.75" x14ac:dyDescent="0.25">
      <c r="A6" s="80" t="s">
        <v>67</v>
      </c>
      <c r="B6" s="79"/>
      <c r="C6" s="79"/>
      <c r="D6" s="79"/>
      <c r="E6" s="79"/>
    </row>
    <row r="7" spans="1:5" ht="15.75" x14ac:dyDescent="0.25">
      <c r="A7" s="81" t="s">
        <v>5</v>
      </c>
      <c r="B7" s="79"/>
      <c r="C7" s="79"/>
      <c r="D7" s="79"/>
      <c r="E7" s="79"/>
    </row>
    <row r="8" spans="1:5" ht="15" x14ac:dyDescent="0.25">
      <c r="A8" s="79"/>
      <c r="B8" s="79"/>
      <c r="C8" s="79"/>
      <c r="D8" s="79"/>
      <c r="E8" s="79"/>
    </row>
    <row r="9" spans="1:5" ht="15" x14ac:dyDescent="0.25">
      <c r="A9" s="82" t="s">
        <v>6</v>
      </c>
      <c r="B9" s="79"/>
      <c r="C9" s="79"/>
      <c r="D9" s="79"/>
      <c r="E9" s="79"/>
    </row>
    <row r="10" spans="1:5" ht="6" customHeight="1" x14ac:dyDescent="0.25">
      <c r="A10" s="79"/>
      <c r="B10" s="79"/>
      <c r="C10" s="79"/>
      <c r="D10" s="79"/>
      <c r="E10" s="79"/>
    </row>
    <row r="11" spans="1:5" ht="30" x14ac:dyDescent="0.25">
      <c r="A11" s="83"/>
      <c r="B11" s="84" t="s">
        <v>7</v>
      </c>
      <c r="C11" s="85" t="s">
        <v>8</v>
      </c>
      <c r="D11" s="84" t="s">
        <v>9</v>
      </c>
      <c r="E11" s="86" t="s">
        <v>10</v>
      </c>
    </row>
    <row r="12" spans="1:5" ht="15" x14ac:dyDescent="0.25">
      <c r="A12" s="87" t="s">
        <v>11</v>
      </c>
      <c r="B12" s="92">
        <v>65</v>
      </c>
      <c r="C12" s="94">
        <v>124</v>
      </c>
      <c r="D12" s="94">
        <v>124</v>
      </c>
      <c r="E12" s="94">
        <v>313</v>
      </c>
    </row>
    <row r="13" spans="1:5" ht="15" x14ac:dyDescent="0.25">
      <c r="A13" s="88" t="s">
        <v>12</v>
      </c>
      <c r="B13" s="93">
        <v>2.17</v>
      </c>
      <c r="C13" s="95">
        <v>4.13</v>
      </c>
      <c r="D13" s="95">
        <v>4.13</v>
      </c>
      <c r="E13" s="95">
        <v>10.43</v>
      </c>
    </row>
    <row r="14" spans="1:5" ht="15" x14ac:dyDescent="0.25">
      <c r="A14" s="79"/>
      <c r="B14" s="79"/>
      <c r="C14" s="79"/>
      <c r="D14" s="79"/>
      <c r="E14" s="79"/>
    </row>
    <row r="15" spans="1:5" ht="15" x14ac:dyDescent="0.25">
      <c r="A15" s="82" t="s">
        <v>13</v>
      </c>
      <c r="B15" s="79"/>
      <c r="C15" s="79"/>
      <c r="D15" s="79"/>
      <c r="E15" s="79"/>
    </row>
    <row r="16" spans="1:5" ht="6" customHeight="1" x14ac:dyDescent="0.25">
      <c r="A16" s="79"/>
      <c r="B16" s="79"/>
      <c r="C16" s="79"/>
      <c r="D16" s="79"/>
      <c r="E16" s="79"/>
    </row>
    <row r="17" spans="1:6" ht="15" x14ac:dyDescent="0.25">
      <c r="A17" s="113" t="s">
        <v>56</v>
      </c>
      <c r="B17" s="115" t="s">
        <v>14</v>
      </c>
      <c r="C17" s="116"/>
      <c r="D17" s="115" t="s">
        <v>22</v>
      </c>
      <c r="E17" s="116"/>
    </row>
    <row r="18" spans="1:6" ht="15" x14ac:dyDescent="0.2">
      <c r="A18" s="114"/>
      <c r="B18" s="117" t="s">
        <v>21</v>
      </c>
      <c r="C18" s="118"/>
      <c r="D18" s="117" t="s">
        <v>23</v>
      </c>
      <c r="E18" s="118"/>
    </row>
    <row r="19" spans="1:6" ht="17.100000000000001" customHeight="1" x14ac:dyDescent="0.25">
      <c r="A19" s="89" t="s">
        <v>52</v>
      </c>
      <c r="B19" s="108">
        <v>236.3</v>
      </c>
      <c r="C19" s="109"/>
      <c r="D19" s="108">
        <v>194.6</v>
      </c>
      <c r="E19" s="109"/>
    </row>
    <row r="20" spans="1:6" ht="17.100000000000001" customHeight="1" x14ac:dyDescent="0.25">
      <c r="A20" s="90" t="s">
        <v>12</v>
      </c>
      <c r="B20" s="110">
        <v>7.88</v>
      </c>
      <c r="C20" s="111"/>
      <c r="D20" s="110">
        <v>6.49</v>
      </c>
      <c r="E20" s="111"/>
    </row>
    <row r="21" spans="1:6" ht="17.100000000000001" customHeight="1" x14ac:dyDescent="0.25">
      <c r="A21" s="89" t="s">
        <v>53</v>
      </c>
      <c r="B21" s="108">
        <v>125.1</v>
      </c>
      <c r="C21" s="109"/>
      <c r="D21" s="108">
        <v>83.4</v>
      </c>
      <c r="E21" s="109"/>
    </row>
    <row r="22" spans="1:6" ht="17.100000000000001" customHeight="1" x14ac:dyDescent="0.25">
      <c r="A22" s="90" t="s">
        <v>12</v>
      </c>
      <c r="B22" s="110">
        <v>4.17</v>
      </c>
      <c r="C22" s="111"/>
      <c r="D22" s="110">
        <v>2.78</v>
      </c>
      <c r="E22" s="111"/>
    </row>
    <row r="23" spans="1:6" ht="17.100000000000001" customHeight="1" x14ac:dyDescent="0.25">
      <c r="A23" s="89" t="s">
        <v>54</v>
      </c>
      <c r="B23" s="108">
        <v>97.3</v>
      </c>
      <c r="C23" s="109"/>
      <c r="D23" s="108">
        <v>55.6</v>
      </c>
      <c r="E23" s="109"/>
    </row>
    <row r="24" spans="1:6" ht="17.100000000000001" customHeight="1" x14ac:dyDescent="0.25">
      <c r="A24" s="90" t="s">
        <v>12</v>
      </c>
      <c r="B24" s="110">
        <v>3.24</v>
      </c>
      <c r="C24" s="111"/>
      <c r="D24" s="110">
        <v>1.85</v>
      </c>
      <c r="E24" s="111"/>
    </row>
    <row r="25" spans="1:6" ht="17.100000000000001" customHeight="1" x14ac:dyDescent="0.25">
      <c r="A25" s="89" t="s">
        <v>55</v>
      </c>
      <c r="B25" s="108">
        <v>69.5</v>
      </c>
      <c r="C25" s="109"/>
      <c r="D25" s="108">
        <v>27.8</v>
      </c>
      <c r="E25" s="109"/>
    </row>
    <row r="26" spans="1:6" ht="17.100000000000001" customHeight="1" x14ac:dyDescent="0.25">
      <c r="A26" s="88" t="s">
        <v>12</v>
      </c>
      <c r="B26" s="110">
        <v>2.3199999999999998</v>
      </c>
      <c r="C26" s="111"/>
      <c r="D26" s="110">
        <v>0.93</v>
      </c>
      <c r="E26" s="111"/>
    </row>
    <row r="27" spans="1:6" ht="17.100000000000001" customHeight="1" x14ac:dyDescent="0.25">
      <c r="A27" s="96"/>
      <c r="B27" s="97"/>
      <c r="C27" s="97"/>
      <c r="D27" s="97"/>
      <c r="E27" s="97"/>
    </row>
    <row r="28" spans="1:6" ht="15" x14ac:dyDescent="0.25">
      <c r="A28" s="91" t="s">
        <v>15</v>
      </c>
      <c r="B28" s="79"/>
      <c r="C28" s="79"/>
      <c r="D28" s="79"/>
      <c r="E28" s="79"/>
    </row>
    <row r="29" spans="1:6" ht="375" customHeight="1" x14ac:dyDescent="0.2">
      <c r="A29" s="112" t="s">
        <v>68</v>
      </c>
      <c r="B29" s="112"/>
      <c r="C29" s="112"/>
      <c r="D29" s="112"/>
      <c r="E29" s="112"/>
      <c r="F29" s="98"/>
    </row>
    <row r="30" spans="1:6" ht="12" customHeight="1" x14ac:dyDescent="0.2">
      <c r="A30" s="28"/>
      <c r="E30" s="9"/>
    </row>
  </sheetData>
  <sheetProtection algorithmName="SHA-512" hashValue="zpH7n+3XshGcmZcqygP3cxMUAHnCrJNFeLSQRWTAEmTzgurzOrw5ZLq7DeblMGyZd8TMxZwNLNGMVenXf+jVTA==" saltValue="h7g6ITHdsbt67HF2DnHomA==" spinCount="100000" sheet="1" objects="1" scenarios="1"/>
  <mergeCells count="22">
    <mergeCell ref="A29:E29"/>
    <mergeCell ref="A17:A18"/>
    <mergeCell ref="D17:E17"/>
    <mergeCell ref="D18:E18"/>
    <mergeCell ref="B25:C25"/>
    <mergeCell ref="B26:C26"/>
    <mergeCell ref="D25:E25"/>
    <mergeCell ref="D26:E26"/>
    <mergeCell ref="B21:C21"/>
    <mergeCell ref="B22:C22"/>
    <mergeCell ref="B23:C23"/>
    <mergeCell ref="B24:C24"/>
    <mergeCell ref="B17:C17"/>
    <mergeCell ref="B18:C18"/>
    <mergeCell ref="B19:C19"/>
    <mergeCell ref="B20:C20"/>
    <mergeCell ref="D19:E19"/>
    <mergeCell ref="D20:E20"/>
    <mergeCell ref="D23:E23"/>
    <mergeCell ref="D24:E24"/>
    <mergeCell ref="D21:E21"/>
    <mergeCell ref="D22:E22"/>
  </mergeCells>
  <phoneticPr fontId="0" type="noConversion"/>
  <pageMargins left="0.70866141732283472" right="0.19685039370078741" top="0.27559055118110237" bottom="0.19685039370078741" header="0.39370078740157483" footer="0.39370078740157483"/>
  <pageSetup paperSize="9" scale="99" orientation="portrait" r:id="rId1"/>
  <headerFooter alignWithMargins="0"/>
  <drawing r:id="rId2"/>
  <legacyDrawing r:id="rId3"/>
  <controls>
    <mc:AlternateContent xmlns:mc="http://schemas.openxmlformats.org/markup-compatibility/2006">
      <mc:Choice Requires="x14">
        <control shapeId="2049" r:id="rId4" name="CommandButton1">
          <controlPr defaultSize="0" print="0" autoLine="0" r:id="rId5">
            <anchor moveWithCells="1">
              <from>
                <xdr:col>4</xdr:col>
                <xdr:colOff>857250</xdr:colOff>
                <xdr:row>6</xdr:row>
                <xdr:rowOff>114300</xdr:rowOff>
              </from>
              <to>
                <xdr:col>5</xdr:col>
                <xdr:colOff>304800</xdr:colOff>
                <xdr:row>8</xdr:row>
                <xdr:rowOff>38100</xdr:rowOff>
              </to>
            </anchor>
          </controlPr>
        </control>
      </mc:Choice>
      <mc:Fallback>
        <control shapeId="2049"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Q33"/>
  <sheetViews>
    <sheetView showGridLines="0" showRowColHeaders="0" tabSelected="1" zoomScale="92" workbookViewId="0"/>
  </sheetViews>
  <sheetFormatPr baseColWidth="10" defaultRowHeight="14.25" x14ac:dyDescent="0.2"/>
  <cols>
    <col min="1" max="1" width="4.625" customWidth="1"/>
    <col min="2" max="2" width="15.875" customWidth="1"/>
    <col min="3" max="3" width="11.25" customWidth="1"/>
    <col min="4" max="5" width="11.375" customWidth="1"/>
    <col min="6" max="6" width="11.5" customWidth="1"/>
    <col min="7" max="7" width="11.375" customWidth="1"/>
    <col min="8" max="8" width="10.5" customWidth="1"/>
    <col min="9" max="12" width="10.75" customWidth="1"/>
    <col min="13" max="13" width="4.625" customWidth="1"/>
  </cols>
  <sheetData>
    <row r="1" spans="1:17" ht="18" x14ac:dyDescent="0.25">
      <c r="A1" s="66"/>
      <c r="B1" s="67"/>
      <c r="C1" s="66"/>
      <c r="D1" s="66"/>
      <c r="E1" s="66"/>
      <c r="F1" s="67"/>
      <c r="G1" s="66"/>
      <c r="H1" s="66"/>
      <c r="I1" s="66"/>
      <c r="J1" s="66"/>
      <c r="K1" s="68"/>
      <c r="L1" s="66"/>
      <c r="M1" s="66"/>
    </row>
    <row r="2" spans="1:17" ht="15.75" x14ac:dyDescent="0.25">
      <c r="A2" s="66"/>
      <c r="B2" s="29" t="s">
        <v>69</v>
      </c>
      <c r="M2" s="66"/>
    </row>
    <row r="3" spans="1:17" ht="15.75" x14ac:dyDescent="0.25">
      <c r="A3" s="66"/>
      <c r="B3" s="29" t="s">
        <v>28</v>
      </c>
      <c r="M3" s="66"/>
    </row>
    <row r="4" spans="1:17" x14ac:dyDescent="0.2">
      <c r="A4" s="66"/>
      <c r="B4" t="s">
        <v>37</v>
      </c>
      <c r="C4" s="33" t="s">
        <v>57</v>
      </c>
      <c r="M4" s="66"/>
    </row>
    <row r="5" spans="1:17" x14ac:dyDescent="0.2">
      <c r="A5" s="66"/>
      <c r="M5" s="66"/>
    </row>
    <row r="6" spans="1:17" ht="9" customHeight="1" thickBot="1" x14ac:dyDescent="0.25">
      <c r="A6" s="66"/>
      <c r="M6" s="66"/>
    </row>
    <row r="7" spans="1:17" ht="57.75" thickBot="1" x14ac:dyDescent="0.3">
      <c r="A7" s="66"/>
      <c r="C7" s="2" t="s">
        <v>29</v>
      </c>
      <c r="D7" s="3" t="s">
        <v>30</v>
      </c>
      <c r="E7" s="4" t="s">
        <v>31</v>
      </c>
      <c r="F7" s="3" t="s">
        <v>33</v>
      </c>
      <c r="G7" s="4" t="s">
        <v>32</v>
      </c>
      <c r="H7" s="3" t="s">
        <v>34</v>
      </c>
      <c r="I7" s="4" t="s">
        <v>0</v>
      </c>
      <c r="J7" s="3" t="s">
        <v>35</v>
      </c>
      <c r="K7" s="5" t="s">
        <v>24</v>
      </c>
      <c r="L7" s="5" t="s">
        <v>36</v>
      </c>
      <c r="M7" s="66"/>
      <c r="Q7" s="1"/>
    </row>
    <row r="8" spans="1:17" ht="40.15" customHeight="1" x14ac:dyDescent="0.2">
      <c r="A8" s="66"/>
      <c r="B8" s="101" t="s">
        <v>62</v>
      </c>
      <c r="C8" s="30">
        <v>850</v>
      </c>
      <c r="D8" s="21">
        <f t="shared" ref="D8:D13" si="0">ROUND($D$28*C8,2)+ROUND($F$28*C8,2)</f>
        <v>69.28</v>
      </c>
      <c r="E8" s="18">
        <f t="shared" ref="E8:E13" si="1">ROUND($D$29*C8,2)</f>
        <v>79.05</v>
      </c>
      <c r="F8" s="17">
        <f t="shared" ref="F8:F13" si="2">ROUND($D$30*C8,2)</f>
        <v>11.05</v>
      </c>
      <c r="G8" s="22">
        <f t="shared" ref="G8:G13" si="3">IF($J$30="ja",ROUND(($D$31+$F$31)*C8,2),ROUND($D$31*C8,2))</f>
        <v>14.45</v>
      </c>
      <c r="H8" s="17">
        <f t="shared" ref="H8:H13" si="4">SUM(D8:G8)</f>
        <v>173.82999999999998</v>
      </c>
      <c r="I8" s="18">
        <f t="shared" ref="I8:I13" si="5">C8-H8</f>
        <v>676.17000000000007</v>
      </c>
      <c r="J8" s="17">
        <f>IF((H21*Sachbezüge!B13+H23*Sachbezüge!C13+H25*Sachbezüge!D13+IF(K23="ja",Sachbezüge!D19,"0"))/C8&gt;0.75,C8*0.75,IF(AND(H21=30,H23=30,H25=30,K23="ja"),D23,H21*Sachbezüge!B13+H23*Sachbezüge!C13+H25*Sachbezüge!D13+IF(K23="ja",Sachbezüge!D19,"0")))</f>
        <v>340.62</v>
      </c>
      <c r="K8" s="23">
        <f t="shared" ref="K8:K13" si="6">IF($J$28="ja",10,"-")</f>
        <v>10</v>
      </c>
      <c r="L8" s="23">
        <f t="shared" ref="L8:L13" si="7">IF($J$28="ja",I8-J8-K8,I8-J8)</f>
        <v>325.55000000000007</v>
      </c>
      <c r="M8" s="66"/>
    </row>
    <row r="9" spans="1:17" ht="40.15" customHeight="1" x14ac:dyDescent="0.2">
      <c r="A9" s="66"/>
      <c r="B9" s="102" t="s">
        <v>63</v>
      </c>
      <c r="C9" s="31">
        <v>950</v>
      </c>
      <c r="D9" s="21">
        <f t="shared" si="0"/>
        <v>77.429999999999993</v>
      </c>
      <c r="E9" s="22">
        <f t="shared" si="1"/>
        <v>88.35</v>
      </c>
      <c r="F9" s="21">
        <f t="shared" si="2"/>
        <v>12.35</v>
      </c>
      <c r="G9" s="22">
        <f t="shared" si="3"/>
        <v>16.149999999999999</v>
      </c>
      <c r="H9" s="21">
        <f t="shared" si="4"/>
        <v>194.27999999999997</v>
      </c>
      <c r="I9" s="22">
        <f t="shared" si="5"/>
        <v>755.72</v>
      </c>
      <c r="J9" s="21">
        <f>IF((H21*Sachbezüge!B13+H23*Sachbezüge!C13+H25*Sachbezüge!D13+IF(K23="ja",Sachbezüge!D19,"0"))/C9&gt;0.75,C9*0.75,IF(AND(H21=30,H23=30,H25=30,K23="ja"),D23,H21*Sachbezüge!B13+H23*Sachbezüge!C13+H25*Sachbezüge!D13+IF(K23="ja",Sachbezüge!D19,"0")))</f>
        <v>340.62</v>
      </c>
      <c r="K9" s="23">
        <f t="shared" si="6"/>
        <v>10</v>
      </c>
      <c r="L9" s="23">
        <f t="shared" si="7"/>
        <v>405.1</v>
      </c>
      <c r="M9" s="66"/>
    </row>
    <row r="10" spans="1:17" ht="40.15" hidden="1" customHeight="1" x14ac:dyDescent="0.2">
      <c r="A10" s="66"/>
      <c r="B10" s="103" t="s">
        <v>1</v>
      </c>
      <c r="C10" s="30">
        <v>700</v>
      </c>
      <c r="D10" s="21">
        <f t="shared" si="0"/>
        <v>57.050000000000004</v>
      </c>
      <c r="E10" s="18">
        <f t="shared" si="1"/>
        <v>65.099999999999994</v>
      </c>
      <c r="F10" s="17">
        <f t="shared" si="2"/>
        <v>9.1</v>
      </c>
      <c r="G10" s="22">
        <f t="shared" si="3"/>
        <v>11.9</v>
      </c>
      <c r="H10" s="17">
        <f t="shared" si="4"/>
        <v>143.15</v>
      </c>
      <c r="I10" s="18">
        <f t="shared" si="5"/>
        <v>556.85</v>
      </c>
      <c r="J10" s="17">
        <f>IF((H21*Sachbezüge!B13+H23*Sachbezüge!C13+H25*Sachbezüge!D13+IF(K23="ja",Sachbezüge!D19,"0"))/C10&gt;0.75,C10*0.75,IF(AND(H21=30,H23=30,H25=30,K23="ja"),D23,H21*Sachbezüge!B13+H23*Sachbezüge!C13+H25*Sachbezüge!D13+IF(K23="ja",Sachbezüge!D19,"0")))</f>
        <v>340.62</v>
      </c>
      <c r="K10" s="23">
        <f t="shared" si="6"/>
        <v>10</v>
      </c>
      <c r="L10" s="23">
        <f t="shared" si="7"/>
        <v>206.23000000000002</v>
      </c>
      <c r="M10" s="66"/>
    </row>
    <row r="11" spans="1:17" ht="40.15" hidden="1" customHeight="1" x14ac:dyDescent="0.2">
      <c r="A11" s="66"/>
      <c r="B11" s="103" t="s">
        <v>2</v>
      </c>
      <c r="C11" s="31">
        <v>630</v>
      </c>
      <c r="D11" s="21">
        <f t="shared" si="0"/>
        <v>51.35</v>
      </c>
      <c r="E11" s="22">
        <f t="shared" si="1"/>
        <v>58.59</v>
      </c>
      <c r="F11" s="21">
        <f t="shared" si="2"/>
        <v>8.19</v>
      </c>
      <c r="G11" s="22">
        <f t="shared" si="3"/>
        <v>10.71</v>
      </c>
      <c r="H11" s="21">
        <f t="shared" si="4"/>
        <v>128.84</v>
      </c>
      <c r="I11" s="22">
        <f t="shared" si="5"/>
        <v>501.15999999999997</v>
      </c>
      <c r="J11" s="21">
        <f>IF((H21*Sachbezüge!B13+H23*Sachbezüge!C13+H25*Sachbezüge!D13+IF(K23="ja",Sachbezüge!D19,"0"))/C11&gt;0.75,C11*0.75,IF(AND(H21=30,H23=30,H25=30,K23="ja"),D23,H21*Sachbezüge!B13+H23*Sachbezüge!C13+H25*Sachbezüge!D13+IF(K23="ja",Sachbezüge!D19,"0")))</f>
        <v>340.62</v>
      </c>
      <c r="K11" s="23">
        <f t="shared" si="6"/>
        <v>10</v>
      </c>
      <c r="L11" s="23">
        <f t="shared" si="7"/>
        <v>150.53999999999996</v>
      </c>
      <c r="M11" s="66"/>
    </row>
    <row r="12" spans="1:17" ht="40.15" hidden="1" customHeight="1" x14ac:dyDescent="0.2">
      <c r="A12" s="66"/>
      <c r="B12" s="103" t="s">
        <v>3</v>
      </c>
      <c r="C12" s="31">
        <v>690</v>
      </c>
      <c r="D12" s="21">
        <f t="shared" si="0"/>
        <v>56.239999999999995</v>
      </c>
      <c r="E12" s="22">
        <f t="shared" si="1"/>
        <v>64.17</v>
      </c>
      <c r="F12" s="21">
        <f t="shared" si="2"/>
        <v>8.9700000000000006</v>
      </c>
      <c r="G12" s="22">
        <f t="shared" si="3"/>
        <v>11.73</v>
      </c>
      <c r="H12" s="21">
        <f t="shared" si="4"/>
        <v>141.10999999999999</v>
      </c>
      <c r="I12" s="22">
        <f t="shared" si="5"/>
        <v>548.89</v>
      </c>
      <c r="J12" s="21">
        <f>IF((H21*Sachbezüge!B13+H23*Sachbezüge!C13+H25*Sachbezüge!D13+IF(K23="ja",Sachbezüge!D19,"0"))/C12&gt;0.75,C12*0.75,IF(AND(H21=30,H23=30,H25=30,K23="ja"),D23,H21*Sachbezüge!B13+H23*Sachbezüge!C13+H25*Sachbezüge!D13+IF(K23="ja",Sachbezüge!D19,"0")))</f>
        <v>340.62</v>
      </c>
      <c r="K12" s="23">
        <f t="shared" si="6"/>
        <v>10</v>
      </c>
      <c r="L12" s="23">
        <f t="shared" si="7"/>
        <v>198.26999999999998</v>
      </c>
      <c r="M12" s="66"/>
    </row>
    <row r="13" spans="1:17" ht="40.15" customHeight="1" thickBot="1" x14ac:dyDescent="0.25">
      <c r="A13" s="66"/>
      <c r="B13" s="104" t="s">
        <v>64</v>
      </c>
      <c r="C13" s="32">
        <v>1050</v>
      </c>
      <c r="D13" s="25">
        <f t="shared" si="0"/>
        <v>85.580000000000013</v>
      </c>
      <c r="E13" s="20">
        <f t="shared" si="1"/>
        <v>97.65</v>
      </c>
      <c r="F13" s="19">
        <f t="shared" si="2"/>
        <v>13.65</v>
      </c>
      <c r="G13" s="25">
        <f t="shared" si="3"/>
        <v>17.850000000000001</v>
      </c>
      <c r="H13" s="19">
        <f t="shared" si="4"/>
        <v>214.73000000000002</v>
      </c>
      <c r="I13" s="20">
        <f t="shared" si="5"/>
        <v>835.27</v>
      </c>
      <c r="J13" s="19">
        <f>IF((H21*Sachbezüge!B13+H23*Sachbezüge!C13+H25*Sachbezüge!D13+IF(K23="ja",Sachbezüge!D19,"0"))/C13&gt;0.75,C13*0.75,IF(AND(H21=30,H23=30,H25=30,K23="ja"),D23,H21*Sachbezüge!B13+H23*Sachbezüge!C13+H25*Sachbezüge!D13+IF(K23="ja",Sachbezüge!D19,"0")))</f>
        <v>340.62</v>
      </c>
      <c r="K13" s="25">
        <f t="shared" si="6"/>
        <v>10</v>
      </c>
      <c r="L13" s="26">
        <f t="shared" si="7"/>
        <v>484.65</v>
      </c>
      <c r="M13" s="66"/>
    </row>
    <row r="14" spans="1:17" x14ac:dyDescent="0.2">
      <c r="A14" s="66"/>
      <c r="M14" s="66"/>
    </row>
    <row r="15" spans="1:17" x14ac:dyDescent="0.2">
      <c r="A15" s="66"/>
      <c r="M15" s="66"/>
    </row>
    <row r="16" spans="1:17" ht="15" x14ac:dyDescent="0.25">
      <c r="A16" s="66"/>
      <c r="C16" s="99" t="s">
        <v>58</v>
      </c>
      <c r="D16" s="56"/>
      <c r="E16" s="56"/>
      <c r="F16" s="56"/>
      <c r="G16" s="56"/>
      <c r="H16" s="56"/>
      <c r="I16" s="56"/>
      <c r="J16" s="56"/>
      <c r="M16" s="66"/>
    </row>
    <row r="17" spans="1:13" x14ac:dyDescent="0.2">
      <c r="A17" s="66"/>
      <c r="C17" s="99" t="s">
        <v>59</v>
      </c>
      <c r="D17" s="56"/>
      <c r="E17" s="56"/>
      <c r="F17" s="56"/>
      <c r="G17" s="56"/>
      <c r="H17" s="56"/>
      <c r="I17" s="56"/>
      <c r="J17" s="56"/>
      <c r="M17" s="66"/>
    </row>
    <row r="18" spans="1:13" x14ac:dyDescent="0.2">
      <c r="A18" s="66"/>
      <c r="C18" s="99" t="s">
        <v>60</v>
      </c>
      <c r="D18" s="56"/>
      <c r="E18" s="56"/>
      <c r="F18" s="56"/>
      <c r="G18" s="56"/>
      <c r="H18" s="56"/>
      <c r="I18" s="56"/>
      <c r="J18" s="56"/>
      <c r="M18" s="66"/>
    </row>
    <row r="19" spans="1:13" x14ac:dyDescent="0.2">
      <c r="A19" s="66"/>
      <c r="M19" s="66"/>
    </row>
    <row r="20" spans="1:13" ht="15" customHeight="1" x14ac:dyDescent="0.25">
      <c r="A20" s="66"/>
      <c r="B20" s="47"/>
      <c r="C20" s="57" t="s">
        <v>45</v>
      </c>
      <c r="D20" s="38"/>
      <c r="E20" s="10"/>
      <c r="F20" s="52"/>
      <c r="G20" s="34"/>
      <c r="H20" s="35" t="s">
        <v>47</v>
      </c>
      <c r="I20" s="36"/>
      <c r="J20" s="36"/>
      <c r="K20" s="37"/>
      <c r="M20" s="66"/>
    </row>
    <row r="21" spans="1:13" ht="15" customHeight="1" x14ac:dyDescent="0.25">
      <c r="A21" s="66"/>
      <c r="B21" s="47"/>
      <c r="C21" s="8"/>
      <c r="D21" s="39"/>
      <c r="E21" s="11"/>
      <c r="F21" s="47"/>
      <c r="G21" s="59" t="s">
        <v>39</v>
      </c>
      <c r="H21" s="60">
        <v>14</v>
      </c>
      <c r="I21" s="11"/>
      <c r="J21" s="11"/>
      <c r="K21" s="15"/>
      <c r="M21" s="66"/>
    </row>
    <row r="22" spans="1:13" ht="0.95" customHeight="1" x14ac:dyDescent="0.25">
      <c r="A22" s="66"/>
      <c r="B22" s="47"/>
      <c r="C22" s="8"/>
      <c r="D22" s="39"/>
      <c r="E22" s="11"/>
      <c r="F22" s="47"/>
      <c r="G22" s="61"/>
      <c r="H22" s="62"/>
      <c r="I22" s="11"/>
      <c r="J22" s="11"/>
      <c r="K22" s="15"/>
      <c r="M22" s="66"/>
    </row>
    <row r="23" spans="1:13" ht="15" customHeight="1" x14ac:dyDescent="0.25">
      <c r="A23" s="66"/>
      <c r="B23" s="47"/>
      <c r="C23" s="8"/>
      <c r="D23" s="40">
        <f>Sachbezüge!E12+Sachbezüge!D19</f>
        <v>507.6</v>
      </c>
      <c r="E23" s="11" t="s">
        <v>4</v>
      </c>
      <c r="F23" s="53" t="s">
        <v>16</v>
      </c>
      <c r="G23" s="61" t="s">
        <v>40</v>
      </c>
      <c r="H23" s="63">
        <v>14</v>
      </c>
      <c r="I23" s="12" t="s">
        <v>17</v>
      </c>
      <c r="J23" s="34" t="s">
        <v>19</v>
      </c>
      <c r="K23" s="42" t="s">
        <v>18</v>
      </c>
      <c r="M23" s="66"/>
    </row>
    <row r="24" spans="1:13" ht="0.95" customHeight="1" x14ac:dyDescent="0.25">
      <c r="A24" s="66"/>
      <c r="B24" s="47"/>
      <c r="C24" s="8"/>
      <c r="D24" s="41"/>
      <c r="E24" s="11"/>
      <c r="F24" s="53"/>
      <c r="G24" s="61"/>
      <c r="H24" s="62"/>
      <c r="I24" s="12"/>
      <c r="J24" s="11"/>
      <c r="K24" s="27"/>
      <c r="M24" s="66"/>
    </row>
    <row r="25" spans="1:13" ht="15" x14ac:dyDescent="0.25">
      <c r="A25" s="66"/>
      <c r="B25" s="55"/>
      <c r="C25" s="54"/>
      <c r="D25" s="13"/>
      <c r="E25" s="13"/>
      <c r="F25" s="14"/>
      <c r="G25" s="64" t="s">
        <v>41</v>
      </c>
      <c r="H25" s="65">
        <v>14</v>
      </c>
      <c r="I25" s="13"/>
      <c r="J25" s="16" t="s">
        <v>38</v>
      </c>
      <c r="K25" s="14"/>
      <c r="M25" s="66"/>
    </row>
    <row r="26" spans="1:13" x14ac:dyDescent="0.2">
      <c r="A26" s="66"/>
      <c r="M26" s="66"/>
    </row>
    <row r="27" spans="1:13" ht="15" x14ac:dyDescent="0.25">
      <c r="A27" s="66"/>
      <c r="B27" s="47"/>
      <c r="C27" s="58" t="s">
        <v>46</v>
      </c>
      <c r="D27" s="36"/>
      <c r="E27" s="36"/>
      <c r="F27" s="37"/>
      <c r="G27" s="8"/>
      <c r="H27" s="70" t="s">
        <v>48</v>
      </c>
      <c r="I27" s="7"/>
      <c r="J27" s="7"/>
      <c r="K27" s="71"/>
      <c r="M27" s="66"/>
    </row>
    <row r="28" spans="1:13" ht="15" x14ac:dyDescent="0.25">
      <c r="A28" s="66"/>
      <c r="B28" s="47"/>
      <c r="C28" s="43" t="s">
        <v>42</v>
      </c>
      <c r="D28" s="44">
        <v>7.2999999999999995E-2</v>
      </c>
      <c r="E28" s="45" t="s">
        <v>25</v>
      </c>
      <c r="F28" s="46">
        <v>8.5000000000000006E-3</v>
      </c>
      <c r="G28" s="24"/>
      <c r="H28" s="72" t="s">
        <v>49</v>
      </c>
      <c r="I28" s="13"/>
      <c r="J28" s="73" t="s">
        <v>18</v>
      </c>
      <c r="K28" s="74" t="s">
        <v>20</v>
      </c>
      <c r="M28" s="66"/>
    </row>
    <row r="29" spans="1:13" x14ac:dyDescent="0.2">
      <c r="A29" s="66"/>
      <c r="B29" s="47"/>
      <c r="C29" s="43" t="s">
        <v>43</v>
      </c>
      <c r="D29" s="44">
        <v>9.2999999999999999E-2</v>
      </c>
      <c r="E29" s="11"/>
      <c r="F29" s="100" t="s">
        <v>61</v>
      </c>
      <c r="G29" s="24"/>
      <c r="M29" s="66"/>
    </row>
    <row r="30" spans="1:13" ht="15" x14ac:dyDescent="0.25">
      <c r="A30" s="66"/>
      <c r="B30" s="47"/>
      <c r="C30" s="43" t="s">
        <v>50</v>
      </c>
      <c r="D30" s="44">
        <v>1.2999999999999999E-2</v>
      </c>
      <c r="E30" s="11"/>
      <c r="F30" s="47"/>
      <c r="H30" s="6" t="s">
        <v>27</v>
      </c>
      <c r="I30" s="7"/>
      <c r="J30" s="106" t="s">
        <v>26</v>
      </c>
      <c r="K30" s="51" t="s">
        <v>20</v>
      </c>
      <c r="M30" s="66"/>
    </row>
    <row r="31" spans="1:13" x14ac:dyDescent="0.2">
      <c r="A31" s="66"/>
      <c r="B31" s="47"/>
      <c r="C31" s="48" t="s">
        <v>44</v>
      </c>
      <c r="D31" s="107">
        <v>1.7000000000000001E-2</v>
      </c>
      <c r="E31" s="49" t="str">
        <f>IF(J30="ja","+","")</f>
        <v/>
      </c>
      <c r="F31" s="50" t="str">
        <f>IF(J30="ja",0.6%,"")</f>
        <v/>
      </c>
      <c r="H31" s="105" t="s">
        <v>65</v>
      </c>
      <c r="I31" s="13"/>
      <c r="J31" s="13"/>
      <c r="K31" s="14"/>
      <c r="M31" s="66"/>
    </row>
    <row r="32" spans="1:13" x14ac:dyDescent="0.2">
      <c r="A32" s="66"/>
      <c r="M32" s="66"/>
    </row>
    <row r="33" spans="1:13" ht="18" customHeight="1" x14ac:dyDescent="0.2">
      <c r="A33" s="66"/>
      <c r="B33" s="68" t="s">
        <v>66</v>
      </c>
      <c r="C33" s="68"/>
      <c r="D33" s="66"/>
      <c r="E33" s="66"/>
      <c r="F33" s="66"/>
      <c r="G33" s="66"/>
      <c r="H33" s="66"/>
      <c r="I33" s="66"/>
      <c r="J33" s="66"/>
      <c r="K33" s="69"/>
      <c r="L33" s="66"/>
      <c r="M33" s="66"/>
    </row>
  </sheetData>
  <sheetProtection algorithmName="SHA-512" hashValue="mZjGH5A+4Jm+GviQHteSgwyGBuj2Z8hK9k04fDjBiDXAVgVInOfmV5+Zp7qkiDJ4Iid2+rAMi+27DRJC+03baQ==" saltValue="cJnwbAeVuq/fJ312Ht+i3Q==" spinCount="100000" sheet="1" objects="1" scenarios="1"/>
  <phoneticPr fontId="0" type="noConversion"/>
  <dataValidations xWindow="61" yWindow="122" count="4">
    <dataValidation allowBlank="1" showInputMessage="1" showErrorMessage="1" promptTitle="Hinweis!" prompt="Die gelb markierten Felder sind für die Dateneingabe vorgesehen und nicht schreibgeschützt_x000a_(Tabulatortaste benützen!!)._x000a_Für die Richtigkeit und Vollständigkeit wird keine Gewähr übernommen!" sqref="B1" xr:uid="{00000000-0002-0000-0100-000000000000}"/>
    <dataValidation type="whole" allowBlank="1" showInputMessage="1" showErrorMessage="1" errorTitle="Eingabe falsch" error="Es sind nur Eingaben von 0 bis 30 erlaubt!" sqref="H21:H25" xr:uid="{00000000-0002-0000-0100-000001000000}">
      <formula1>0</formula1>
      <formula2>30</formula2>
    </dataValidation>
    <dataValidation type="list" allowBlank="1" showDropDown="1" showInputMessage="1" showErrorMessage="1" promptTitle="Beachte:" prompt="Bei &quot;ja&quot; erfolgt die Berechnung nach &quot;Aufnahme im Arbeitgeberhaushalt&quot; und &quot;Unterkunft belegt mit 1 Azubi monatlich&quot; !!" sqref="K23" xr:uid="{00000000-0002-0000-0100-000002000000}">
      <formula1>"ja,nein"</formula1>
    </dataValidation>
    <dataValidation type="list" allowBlank="1" showDropDown="1" showInputMessage="1" showErrorMessage="1" sqref="J30 J28" xr:uid="{00000000-0002-0000-0100-000003000000}">
      <formula1>"ja,nein"</formula1>
    </dataValidation>
  </dataValidations>
  <hyperlinks>
    <hyperlink ref="C4" r:id="rId1" xr:uid="{00000000-0004-0000-0100-000000000000}"/>
  </hyperlinks>
  <pageMargins left="0.59055118110236227" right="0.59055118110236227" top="0.78740157480314965" bottom="0.59055118110236227" header="0.51181102362204722" footer="0.51181102362204722"/>
  <pageSetup paperSize="9" scale="91" orientation="landscape" horizontalDpi="4294967292" r:id="rId2"/>
  <headerFooter alignWithMargins="0"/>
  <drawing r:id="rId3"/>
  <legacyDrawing r:id="rId4"/>
  <controls>
    <mc:AlternateContent xmlns:mc="http://schemas.openxmlformats.org/markup-compatibility/2006">
      <mc:Choice Requires="x14">
        <control shapeId="1032" r:id="rId5" name="CommandButton2">
          <controlPr defaultSize="0" autoLine="0" autoPict="0" r:id="rId6">
            <anchor moveWithCells="1">
              <from>
                <xdr:col>2</xdr:col>
                <xdr:colOff>9525</xdr:colOff>
                <xdr:row>20</xdr:row>
                <xdr:rowOff>114300</xdr:rowOff>
              </from>
              <to>
                <xdr:col>3</xdr:col>
                <xdr:colOff>200025</xdr:colOff>
                <xdr:row>24</xdr:row>
                <xdr:rowOff>161925</xdr:rowOff>
              </to>
            </anchor>
          </controlPr>
        </control>
      </mc:Choice>
      <mc:Fallback>
        <control shapeId="1032" r:id="rId5" name="CommandButton2"/>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Sachbezüge</vt:lpstr>
      <vt:lpstr>Lohn</vt:lpstr>
      <vt:lpstr>Sachbezüge!Druckbereich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Gassner, Robert (aelf-eb)</dc:creator>
  <cp:lastModifiedBy>Gassner, Robert (aelf-ee)</cp:lastModifiedBy>
  <cp:lastPrinted>2021-12-10T08:02:07Z</cp:lastPrinted>
  <dcterms:created xsi:type="dcterms:W3CDTF">2001-11-30T12:49:02Z</dcterms:created>
  <dcterms:modified xsi:type="dcterms:W3CDTF">2024-02-08T10:00:21Z</dcterms:modified>
</cp:coreProperties>
</file>